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2-2023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Poradie!$C$2:$BS$2</definedName>
    <definedName name="_xlnm._FilterDatabase" localSheetId="3" hidden="1">'Registrovaní tipéri'!$A$1:$B$1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K53" i="2" l="1"/>
  <c r="OA23" i="2" l="1"/>
  <c r="MD69" i="2" l="1"/>
  <c r="MD68" i="2"/>
  <c r="MD53" i="2"/>
  <c r="MD31" i="2"/>
  <c r="MD28" i="2"/>
  <c r="MD24" i="2"/>
  <c r="MD23" i="2"/>
  <c r="MD21" i="2"/>
  <c r="MD22" i="2"/>
  <c r="MD25" i="2"/>
  <c r="MD20" i="2"/>
  <c r="MD26" i="2"/>
  <c r="MD27" i="2"/>
  <c r="MD29" i="2"/>
  <c r="MD30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85" i="2"/>
  <c r="MD86" i="2"/>
  <c r="MD87" i="2"/>
  <c r="MD88" i="2"/>
  <c r="MD89" i="2"/>
  <c r="MD18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6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3" i="2"/>
  <c r="LX44" i="2"/>
  <c r="LX45" i="2"/>
  <c r="LX46" i="2"/>
  <c r="LX47" i="2"/>
  <c r="LX48" i="2"/>
  <c r="LX49" i="2"/>
  <c r="LX50" i="2"/>
  <c r="LX51" i="2"/>
  <c r="LX52" i="2"/>
  <c r="LX53" i="2"/>
  <c r="LX54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0" i="2"/>
  <c r="LX71" i="2"/>
  <c r="LX72" i="2"/>
  <c r="LX73" i="2"/>
  <c r="LX74" i="2"/>
  <c r="LX75" i="2"/>
  <c r="LX76" i="2"/>
  <c r="LX77" i="2"/>
  <c r="LX78" i="2"/>
  <c r="LX79" i="2"/>
  <c r="LX80" i="2"/>
  <c r="LX81" i="2"/>
  <c r="LX82" i="2"/>
  <c r="LX83" i="2"/>
  <c r="LX84" i="2"/>
  <c r="LX85" i="2"/>
  <c r="LX86" i="2"/>
  <c r="LX87" i="2"/>
  <c r="LX88" i="2"/>
  <c r="LX89" i="2"/>
  <c r="LX90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79" i="2"/>
  <c r="LW80" i="2"/>
  <c r="LW81" i="2"/>
  <c r="LW82" i="2"/>
  <c r="LW83" i="2"/>
  <c r="LW84" i="2"/>
  <c r="LW85" i="2"/>
  <c r="LW86" i="2"/>
  <c r="LW87" i="2"/>
  <c r="LW88" i="2"/>
  <c r="LW89" i="2"/>
  <c r="LW90" i="2"/>
  <c r="LX12" i="2"/>
  <c r="LW12" i="2"/>
  <c r="KV28" i="2" l="1"/>
  <c r="KU28" i="2"/>
  <c r="KU89" i="2"/>
  <c r="KV84" i="2"/>
  <c r="KU69" i="2"/>
  <c r="KU63" i="2"/>
  <c r="KV53" i="2"/>
  <c r="KU53" i="2"/>
  <c r="JE16" i="2"/>
  <c r="JF16" i="2"/>
  <c r="JE17" i="2"/>
  <c r="JF17" i="2"/>
  <c r="JE18" i="2"/>
  <c r="JF18" i="2"/>
  <c r="JE19" i="2"/>
  <c r="JF19" i="2"/>
  <c r="JE20" i="2"/>
  <c r="JF20" i="2"/>
  <c r="JE21" i="2"/>
  <c r="JF21" i="2"/>
  <c r="JE22" i="2"/>
  <c r="JF22" i="2"/>
  <c r="JE23" i="2"/>
  <c r="JF23" i="2"/>
  <c r="JE24" i="2"/>
  <c r="JF24" i="2"/>
  <c r="JE25" i="2"/>
  <c r="JF25" i="2"/>
  <c r="JE26" i="2"/>
  <c r="JF26" i="2"/>
  <c r="JE27" i="2"/>
  <c r="JF27" i="2"/>
  <c r="JE28" i="2"/>
  <c r="JF28" i="2"/>
  <c r="JE29" i="2"/>
  <c r="JF29" i="2"/>
  <c r="JE30" i="2"/>
  <c r="JF30" i="2"/>
  <c r="JE31" i="2"/>
  <c r="JF31" i="2"/>
  <c r="JE32" i="2"/>
  <c r="JF32" i="2"/>
  <c r="JE33" i="2"/>
  <c r="JF33" i="2"/>
  <c r="JE34" i="2"/>
  <c r="JF34" i="2"/>
  <c r="JE35" i="2"/>
  <c r="JF35" i="2"/>
  <c r="JE36" i="2"/>
  <c r="JF36" i="2"/>
  <c r="JE37" i="2"/>
  <c r="JF37" i="2"/>
  <c r="JE38" i="2"/>
  <c r="JF38" i="2"/>
  <c r="JE39" i="2"/>
  <c r="JF39" i="2"/>
  <c r="JE40" i="2"/>
  <c r="JF40" i="2"/>
  <c r="JE41" i="2"/>
  <c r="JF41" i="2"/>
  <c r="JE42" i="2"/>
  <c r="JF42" i="2"/>
  <c r="JE43" i="2"/>
  <c r="JF43" i="2"/>
  <c r="JE44" i="2"/>
  <c r="JF44" i="2"/>
  <c r="JE45" i="2"/>
  <c r="JF45" i="2"/>
  <c r="JE46" i="2"/>
  <c r="JF46" i="2"/>
  <c r="JE47" i="2"/>
  <c r="JF47" i="2"/>
  <c r="JE48" i="2"/>
  <c r="JF48" i="2"/>
  <c r="JE49" i="2"/>
  <c r="JF49" i="2"/>
  <c r="JE50" i="2"/>
  <c r="JF50" i="2"/>
  <c r="JE51" i="2"/>
  <c r="JF51" i="2"/>
  <c r="JE52" i="2"/>
  <c r="JF52" i="2"/>
  <c r="JE53" i="2"/>
  <c r="JF53" i="2"/>
  <c r="JE54" i="2"/>
  <c r="JF54" i="2"/>
  <c r="JE55" i="2"/>
  <c r="JF55" i="2"/>
  <c r="JE56" i="2"/>
  <c r="JF56" i="2"/>
  <c r="JE57" i="2"/>
  <c r="JF57" i="2"/>
  <c r="JE58" i="2"/>
  <c r="JF58" i="2"/>
  <c r="JE59" i="2"/>
  <c r="JF59" i="2"/>
  <c r="JE60" i="2"/>
  <c r="JF60" i="2"/>
  <c r="JE61" i="2"/>
  <c r="JF61" i="2"/>
  <c r="JE62" i="2"/>
  <c r="JF62" i="2"/>
  <c r="JE63" i="2"/>
  <c r="JF63" i="2"/>
  <c r="JE64" i="2"/>
  <c r="JF64" i="2"/>
  <c r="JE65" i="2"/>
  <c r="JF65" i="2"/>
  <c r="JE66" i="2"/>
  <c r="JF66" i="2"/>
  <c r="JE67" i="2"/>
  <c r="JF67" i="2"/>
  <c r="JE68" i="2"/>
  <c r="JF68" i="2"/>
  <c r="JE69" i="2"/>
  <c r="JF69" i="2"/>
  <c r="JE70" i="2"/>
  <c r="JF70" i="2"/>
  <c r="JE71" i="2"/>
  <c r="JF71" i="2"/>
  <c r="JE72" i="2"/>
  <c r="JF72" i="2"/>
  <c r="JE73" i="2"/>
  <c r="JF73" i="2"/>
  <c r="JE74" i="2"/>
  <c r="JF74" i="2"/>
  <c r="JE75" i="2"/>
  <c r="JF75" i="2"/>
  <c r="JE76" i="2"/>
  <c r="JF76" i="2"/>
  <c r="JE77" i="2"/>
  <c r="JF77" i="2"/>
  <c r="JE78" i="2"/>
  <c r="JF78" i="2"/>
  <c r="JE79" i="2"/>
  <c r="JF79" i="2"/>
  <c r="JE80" i="2"/>
  <c r="JF80" i="2"/>
  <c r="JE81" i="2"/>
  <c r="JF81" i="2"/>
  <c r="JE82" i="2"/>
  <c r="JF82" i="2"/>
  <c r="JE83" i="2"/>
  <c r="JF83" i="2"/>
  <c r="JE84" i="2"/>
  <c r="JF84" i="2"/>
  <c r="JE85" i="2"/>
  <c r="JF85" i="2"/>
  <c r="JE86" i="2"/>
  <c r="JF86" i="2"/>
  <c r="JE87" i="2"/>
  <c r="JF87" i="2"/>
  <c r="JE88" i="2"/>
  <c r="JF88" i="2"/>
  <c r="JE89" i="2"/>
  <c r="JF89" i="2"/>
  <c r="JE90" i="2"/>
  <c r="JF90" i="2"/>
  <c r="JF15" i="2"/>
  <c r="JE15" i="2"/>
  <c r="IC86" i="2"/>
  <c r="FR73" i="2" l="1"/>
  <c r="FR68" i="2"/>
  <c r="FR40" i="2"/>
  <c r="FR23" i="2"/>
  <c r="FR21" i="2"/>
  <c r="FS13" i="2"/>
  <c r="AG2" i="4" l="1"/>
  <c r="EW69" i="2" l="1"/>
  <c r="EW62" i="2"/>
  <c r="EW57" i="2"/>
  <c r="EW58" i="2"/>
  <c r="EW59" i="2"/>
  <c r="EW60" i="2"/>
  <c r="EW61" i="2"/>
  <c r="EW63" i="2"/>
  <c r="EW64" i="2"/>
  <c r="EW65" i="2"/>
  <c r="EW52" i="2"/>
  <c r="EW42" i="2"/>
  <c r="EU3" i="2"/>
  <c r="CT69" i="2"/>
  <c r="CS69" i="2"/>
  <c r="CS40" i="2"/>
  <c r="CT18" i="2"/>
  <c r="BQ79" i="2" l="1"/>
  <c r="BQ73" i="2"/>
  <c r="BC81" i="2" l="1"/>
  <c r="BX58" i="4"/>
  <c r="BX92" i="4" l="1"/>
  <c r="BX91" i="4"/>
  <c r="BX90" i="4"/>
  <c r="BX89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DA58" i="4"/>
  <c r="DB58" i="4"/>
  <c r="DC58" i="4"/>
  <c r="DD58" i="4"/>
  <c r="DE58" i="4"/>
  <c r="DF58" i="4"/>
  <c r="DG58" i="4"/>
  <c r="DH58" i="4"/>
  <c r="DI58" i="4"/>
  <c r="DJ58" i="4"/>
  <c r="DK58" i="4"/>
  <c r="DL58" i="4"/>
  <c r="DM58" i="4"/>
  <c r="DN58" i="4"/>
  <c r="DO58" i="4"/>
  <c r="DP58" i="4"/>
  <c r="DQ58" i="4"/>
  <c r="DR58" i="4"/>
  <c r="DS58" i="4"/>
  <c r="DT58" i="4"/>
  <c r="DU58" i="4"/>
  <c r="DV58" i="4"/>
  <c r="DW58" i="4"/>
  <c r="DX58" i="4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88" i="4" s="1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87" i="4" s="1"/>
  <c r="BX50" i="4"/>
  <c r="BX51" i="4"/>
  <c r="BX52" i="4"/>
  <c r="BX53" i="4"/>
  <c r="BX83" i="4" s="1"/>
  <c r="BX54" i="4"/>
  <c r="BX55" i="4"/>
  <c r="BX56" i="4"/>
  <c r="BX57" i="4"/>
  <c r="BX59" i="4"/>
  <c r="BX60" i="4"/>
  <c r="BX61" i="4"/>
  <c r="BX62" i="4"/>
  <c r="BX63" i="4"/>
  <c r="BX64" i="4"/>
  <c r="BX65" i="4"/>
  <c r="BX66" i="4"/>
  <c r="BX67" i="4"/>
  <c r="BX68" i="4"/>
  <c r="BX69" i="4"/>
  <c r="BX85" i="4" s="1"/>
  <c r="BX70" i="4"/>
  <c r="BX71" i="4"/>
  <c r="BX72" i="4"/>
  <c r="BX73" i="4"/>
  <c r="BX74" i="4"/>
  <c r="BX75" i="4"/>
  <c r="BX76" i="4"/>
  <c r="BX77" i="4"/>
  <c r="BX78" i="4"/>
  <c r="BX86" i="4" s="1"/>
  <c r="BX79" i="4"/>
  <c r="BX80" i="4"/>
  <c r="BX81" i="4"/>
  <c r="BX4" i="4"/>
  <c r="BX3" i="4"/>
  <c r="B12" i="2"/>
  <c r="A8" i="3"/>
  <c r="A9" i="3"/>
  <c r="A11" i="3"/>
  <c r="A12" i="3"/>
  <c r="A13" i="3"/>
  <c r="A14" i="3"/>
  <c r="A15" i="3"/>
  <c r="A16" i="3"/>
  <c r="A17" i="3"/>
  <c r="A18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9" i="3"/>
  <c r="A50" i="3"/>
  <c r="A51" i="3"/>
  <c r="A52" i="3"/>
  <c r="A53" i="3"/>
  <c r="A54" i="3"/>
  <c r="A55" i="3"/>
  <c r="A56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1" i="3"/>
  <c r="A83" i="3"/>
  <c r="A84" i="3"/>
  <c r="A57" i="3"/>
  <c r="A48" i="3"/>
  <c r="A82" i="3"/>
  <c r="A33" i="3"/>
  <c r="A19" i="3"/>
  <c r="A10" i="3"/>
  <c r="A80" i="3"/>
  <c r="A7" i="3"/>
  <c r="A6" i="3"/>
  <c r="QD101" i="2"/>
  <c r="QC100" i="2"/>
  <c r="PV100" i="2"/>
  <c r="PO100" i="2"/>
  <c r="PA100" i="2"/>
  <c r="OM100" i="2"/>
  <c r="NK100" i="2"/>
  <c r="MW100" i="2"/>
  <c r="MI100" i="2"/>
  <c r="LN100" i="2"/>
  <c r="KE100" i="2"/>
  <c r="JX100" i="2"/>
  <c r="IH100" i="2"/>
  <c r="HT100" i="2"/>
  <c r="QC106" i="2"/>
  <c r="PV106" i="2"/>
  <c r="PO106" i="2"/>
  <c r="PA106" i="2"/>
  <c r="OM106" i="2"/>
  <c r="NK106" i="2"/>
  <c r="MW106" i="2"/>
  <c r="MI106" i="2"/>
  <c r="LN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T98" i="2"/>
  <c r="S99" i="2"/>
  <c r="S98" i="2"/>
  <c r="Z104" i="2"/>
  <c r="Z103" i="2"/>
  <c r="Z102" i="2"/>
  <c r="Z99" i="2"/>
  <c r="Z98" i="2"/>
  <c r="Z97" i="2"/>
  <c r="AA97" i="2"/>
  <c r="QC95" i="2"/>
  <c r="PV95" i="2"/>
  <c r="PO95" i="2"/>
  <c r="PA95" i="2"/>
  <c r="OM95" i="2"/>
  <c r="NK95" i="2"/>
  <c r="MW95" i="2"/>
  <c r="MI95" i="2"/>
  <c r="LN95" i="2"/>
  <c r="KE95" i="2"/>
  <c r="JX95" i="2"/>
  <c r="IH95" i="2"/>
  <c r="HT95" i="2"/>
  <c r="QC93" i="2"/>
  <c r="PV93" i="2"/>
  <c r="PO93" i="2"/>
  <c r="PA93" i="2"/>
  <c r="OM93" i="2"/>
  <c r="NK93" i="2"/>
  <c r="MW93" i="2"/>
  <c r="MI93" i="2"/>
  <c r="LN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16" i="2"/>
  <c r="I17" i="2"/>
  <c r="I18" i="2"/>
  <c r="I69" i="2"/>
  <c r="EH91" i="4" l="1"/>
  <c r="EJ92" i="4"/>
  <c r="EI92" i="4"/>
  <c r="BY3" i="4"/>
  <c r="EG3" i="4"/>
  <c r="EC3" i="4"/>
  <c r="DY3" i="4"/>
  <c r="DU3" i="4"/>
  <c r="DQ3" i="4"/>
  <c r="DM3" i="4"/>
  <c r="DI3" i="4"/>
  <c r="DE3" i="4"/>
  <c r="EJ3" i="4"/>
  <c r="EF3" i="4"/>
  <c r="EB3" i="4"/>
  <c r="DX3" i="4"/>
  <c r="DT3" i="4"/>
  <c r="DP3" i="4"/>
  <c r="DL3" i="4"/>
  <c r="DH3" i="4"/>
  <c r="EH3" i="4"/>
  <c r="DZ3" i="4"/>
  <c r="DR3" i="4"/>
  <c r="DJ3" i="4"/>
  <c r="DC3" i="4"/>
  <c r="CY3" i="4"/>
  <c r="CU3" i="4"/>
  <c r="CQ3" i="4"/>
  <c r="CM3" i="4"/>
  <c r="CI3" i="4"/>
  <c r="CE3" i="4"/>
  <c r="CA3" i="4"/>
  <c r="EI3" i="4"/>
  <c r="EA3" i="4"/>
  <c r="DS3" i="4"/>
  <c r="DK3" i="4"/>
  <c r="DD3" i="4"/>
  <c r="CZ3" i="4"/>
  <c r="CV3" i="4"/>
  <c r="CR3" i="4"/>
  <c r="CN3" i="4"/>
  <c r="CJ3" i="4"/>
  <c r="CF3" i="4"/>
  <c r="CB3" i="4"/>
  <c r="ED3" i="4"/>
  <c r="DV3" i="4"/>
  <c r="DN3" i="4"/>
  <c r="DF3" i="4"/>
  <c r="DA3" i="4"/>
  <c r="CW3" i="4"/>
  <c r="CS3" i="4"/>
  <c r="CO3" i="4"/>
  <c r="CK3" i="4"/>
  <c r="CG3" i="4"/>
  <c r="CC3" i="4"/>
  <c r="EE3" i="4"/>
  <c r="DW3" i="4"/>
  <c r="DO3" i="4"/>
  <c r="DG3" i="4"/>
  <c r="DB3" i="4"/>
  <c r="CX3" i="4"/>
  <c r="CT3" i="4"/>
  <c r="CP3" i="4"/>
  <c r="CL3" i="4"/>
  <c r="CH3" i="4"/>
  <c r="CD3" i="4"/>
  <c r="BZ3" i="4"/>
  <c r="DX90" i="4"/>
  <c r="DL90" i="4"/>
  <c r="CK90" i="4"/>
  <c r="DA90" i="4"/>
  <c r="DQ90" i="4"/>
  <c r="EG90" i="4"/>
  <c r="CH90" i="4"/>
  <c r="CX90" i="4"/>
  <c r="DN90" i="4"/>
  <c r="ED90" i="4"/>
  <c r="CI90" i="4"/>
  <c r="DC90" i="4"/>
  <c r="EA90" i="4"/>
  <c r="CJ90" i="4"/>
  <c r="CY90" i="4"/>
  <c r="CZ90" i="4"/>
  <c r="EJ89" i="4"/>
  <c r="EJ91" i="4"/>
  <c r="EI91" i="4"/>
  <c r="EB90" i="4"/>
  <c r="CF90" i="4"/>
  <c r="CW90" i="4"/>
  <c r="DM90" i="4"/>
  <c r="EC90" i="4"/>
  <c r="CC90" i="4"/>
  <c r="CT90" i="4"/>
  <c r="DJ90" i="4"/>
  <c r="DZ90" i="4"/>
  <c r="CD90" i="4"/>
  <c r="CU90" i="4"/>
  <c r="DS90" i="4"/>
  <c r="CE90" i="4"/>
  <c r="DD90" i="4"/>
  <c r="CR90" i="4"/>
  <c r="DT90" i="4"/>
  <c r="EH92" i="4"/>
  <c r="EH89" i="4"/>
  <c r="DP90" i="4"/>
  <c r="CB90" i="4"/>
  <c r="CS90" i="4"/>
  <c r="DI90" i="4"/>
  <c r="DY90" i="4"/>
  <c r="BY90" i="4"/>
  <c r="CP90" i="4"/>
  <c r="DF90" i="4"/>
  <c r="DV90" i="4"/>
  <c r="BZ90" i="4"/>
  <c r="CQ90" i="4"/>
  <c r="DO90" i="4"/>
  <c r="CA90" i="4"/>
  <c r="CV90" i="4"/>
  <c r="DW90" i="4"/>
  <c r="EJ90" i="4"/>
  <c r="EF90" i="4"/>
  <c r="CG90" i="4"/>
  <c r="CO90" i="4"/>
  <c r="DE90" i="4"/>
  <c r="DU90" i="4"/>
  <c r="EE90" i="4"/>
  <c r="CL90" i="4"/>
  <c r="DB90" i="4"/>
  <c r="DR90" i="4"/>
  <c r="EH90" i="4"/>
  <c r="CM90" i="4"/>
  <c r="DG90" i="4"/>
  <c r="EI90" i="4"/>
  <c r="CN90" i="4"/>
  <c r="DK90" i="4"/>
  <c r="DH90" i="4"/>
  <c r="EI8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EJ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EI79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5" i="4"/>
  <c r="CC75" i="4"/>
  <c r="CG75" i="4"/>
  <c r="CK75" i="4"/>
  <c r="CO75" i="4"/>
  <c r="CS75" i="4"/>
  <c r="CW75" i="4"/>
  <c r="DA75" i="4"/>
  <c r="DE75" i="4"/>
  <c r="DI75" i="4"/>
  <c r="DM75" i="4"/>
  <c r="DQ75" i="4"/>
  <c r="DU75" i="4"/>
  <c r="DY75" i="4"/>
  <c r="EC75" i="4"/>
  <c r="EG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EJ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EI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BY71" i="4"/>
  <c r="CC71" i="4"/>
  <c r="CG71" i="4"/>
  <c r="CK71" i="4"/>
  <c r="CO71" i="4"/>
  <c r="CS71" i="4"/>
  <c r="CW71" i="4"/>
  <c r="DA71" i="4"/>
  <c r="DE71" i="4"/>
  <c r="DI71" i="4"/>
  <c r="DM71" i="4"/>
  <c r="DQ71" i="4"/>
  <c r="DU71" i="4"/>
  <c r="DY71" i="4"/>
  <c r="EC71" i="4"/>
  <c r="EG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EJ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EI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67" i="4"/>
  <c r="CC67" i="4"/>
  <c r="CG67" i="4"/>
  <c r="CK67" i="4"/>
  <c r="CO67" i="4"/>
  <c r="CS67" i="4"/>
  <c r="CW67" i="4"/>
  <c r="DA67" i="4"/>
  <c r="DE67" i="4"/>
  <c r="DI67" i="4"/>
  <c r="DM67" i="4"/>
  <c r="DQ67" i="4"/>
  <c r="DU67" i="4"/>
  <c r="DY67" i="4"/>
  <c r="EC67" i="4"/>
  <c r="EG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EJ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EI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BY63" i="4"/>
  <c r="CC63" i="4"/>
  <c r="CG63" i="4"/>
  <c r="CK63" i="4"/>
  <c r="CO63" i="4"/>
  <c r="CS63" i="4"/>
  <c r="CW63" i="4"/>
  <c r="DA63" i="4"/>
  <c r="DE63" i="4"/>
  <c r="DI63" i="4"/>
  <c r="DM63" i="4"/>
  <c r="DQ63" i="4"/>
  <c r="DU63" i="4"/>
  <c r="DY63" i="4"/>
  <c r="EC63" i="4"/>
  <c r="EG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EJ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EI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EJ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EI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EJ54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EI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CB50" i="4"/>
  <c r="CF50" i="4"/>
  <c r="CJ50" i="4"/>
  <c r="CN50" i="4"/>
  <c r="CR50" i="4"/>
  <c r="CV50" i="4"/>
  <c r="CZ50" i="4"/>
  <c r="DD50" i="4"/>
  <c r="DH50" i="4"/>
  <c r="DL50" i="4"/>
  <c r="DP50" i="4"/>
  <c r="BY50" i="4"/>
  <c r="CG50" i="4"/>
  <c r="CO50" i="4"/>
  <c r="CW50" i="4"/>
  <c r="DE50" i="4"/>
  <c r="DM50" i="4"/>
  <c r="DT50" i="4"/>
  <c r="DY50" i="4"/>
  <c r="EC50" i="4"/>
  <c r="EG50" i="4"/>
  <c r="CE50" i="4"/>
  <c r="CM50" i="4"/>
  <c r="CU50" i="4"/>
  <c r="DC50" i="4"/>
  <c r="DK50" i="4"/>
  <c r="DS50" i="4"/>
  <c r="DX50" i="4"/>
  <c r="EB50" i="4"/>
  <c r="EF50" i="4"/>
  <c r="EJ50" i="4"/>
  <c r="CC50" i="4"/>
  <c r="CK50" i="4"/>
  <c r="CS50" i="4"/>
  <c r="DA50" i="4"/>
  <c r="DI50" i="4"/>
  <c r="DQ50" i="4"/>
  <c r="DW50" i="4"/>
  <c r="EA50" i="4"/>
  <c r="EE50" i="4"/>
  <c r="EI50" i="4"/>
  <c r="CA50" i="4"/>
  <c r="CI50" i="4"/>
  <c r="CQ50" i="4"/>
  <c r="CY50" i="4"/>
  <c r="DG50" i="4"/>
  <c r="DO50" i="4"/>
  <c r="DU50" i="4"/>
  <c r="DZ50" i="4"/>
  <c r="ED50" i="4"/>
  <c r="EH50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EJ46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EI46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EJ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EI42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EJ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EI38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BY34" i="4"/>
  <c r="CC34" i="4"/>
  <c r="CG34" i="4"/>
  <c r="CK34" i="4"/>
  <c r="CO34" i="4"/>
  <c r="CS34" i="4"/>
  <c r="CW34" i="4"/>
  <c r="DA34" i="4"/>
  <c r="DE34" i="4"/>
  <c r="DI34" i="4"/>
  <c r="CB34" i="4"/>
  <c r="CF34" i="4"/>
  <c r="CJ34" i="4"/>
  <c r="CN34" i="4"/>
  <c r="CR34" i="4"/>
  <c r="CV34" i="4"/>
  <c r="CZ34" i="4"/>
  <c r="DD34" i="4"/>
  <c r="DH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DQ34" i="4"/>
  <c r="DY34" i="4"/>
  <c r="ED34" i="4"/>
  <c r="EH34" i="4"/>
  <c r="DP34" i="4"/>
  <c r="DX34" i="4"/>
  <c r="EC34" i="4"/>
  <c r="EG34" i="4"/>
  <c r="DM34" i="4"/>
  <c r="DU34" i="4"/>
  <c r="EB34" i="4"/>
  <c r="EF34" i="4"/>
  <c r="EJ34" i="4"/>
  <c r="DL34" i="4"/>
  <c r="DT34" i="4"/>
  <c r="EA34" i="4"/>
  <c r="EE34" i="4"/>
  <c r="EI34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EJ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EI30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EJ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EI26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EJ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EI22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Y18" i="4"/>
  <c r="CC18" i="4"/>
  <c r="CG18" i="4"/>
  <c r="CK18" i="4"/>
  <c r="CO18" i="4"/>
  <c r="CS18" i="4"/>
  <c r="CW18" i="4"/>
  <c r="DA18" i="4"/>
  <c r="DE18" i="4"/>
  <c r="DI18" i="4"/>
  <c r="DM18" i="4"/>
  <c r="DQ18" i="4"/>
  <c r="DU18" i="4"/>
  <c r="DY18" i="4"/>
  <c r="EC18" i="4"/>
  <c r="EG18" i="4"/>
  <c r="CB18" i="4"/>
  <c r="CF18" i="4"/>
  <c r="CJ18" i="4"/>
  <c r="CN18" i="4"/>
  <c r="CR18" i="4"/>
  <c r="CV18" i="4"/>
  <c r="CZ18" i="4"/>
  <c r="DD18" i="4"/>
  <c r="DH18" i="4"/>
  <c r="DL18" i="4"/>
  <c r="DP18" i="4"/>
  <c r="CA18" i="4"/>
  <c r="CE18" i="4"/>
  <c r="CI18" i="4"/>
  <c r="CM18" i="4"/>
  <c r="CQ18" i="4"/>
  <c r="CU18" i="4"/>
  <c r="CY18" i="4"/>
  <c r="DC18" i="4"/>
  <c r="DG18" i="4"/>
  <c r="DK18" i="4"/>
  <c r="DO18" i="4"/>
  <c r="DX18" i="4"/>
  <c r="EF18" i="4"/>
  <c r="DW18" i="4"/>
  <c r="EE18" i="4"/>
  <c r="DT18" i="4"/>
  <c r="EB18" i="4"/>
  <c r="EJ18" i="4"/>
  <c r="DS18" i="4"/>
  <c r="EA18" i="4"/>
  <c r="EI18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BY14" i="4"/>
  <c r="CC14" i="4"/>
  <c r="CG14" i="4"/>
  <c r="CK14" i="4"/>
  <c r="CO14" i="4"/>
  <c r="CS14" i="4"/>
  <c r="CW14" i="4"/>
  <c r="DA14" i="4"/>
  <c r="DE14" i="4"/>
  <c r="DI14" i="4"/>
  <c r="DM14" i="4"/>
  <c r="DQ14" i="4"/>
  <c r="DU14" i="4"/>
  <c r="DY14" i="4"/>
  <c r="EC14" i="4"/>
  <c r="EG14" i="4"/>
  <c r="CB14" i="4"/>
  <c r="CF14" i="4"/>
  <c r="CJ14" i="4"/>
  <c r="CN14" i="4"/>
  <c r="CR14" i="4"/>
  <c r="CV14" i="4"/>
  <c r="CZ14" i="4"/>
  <c r="DD14" i="4"/>
  <c r="DH14" i="4"/>
  <c r="DL14" i="4"/>
  <c r="DP14" i="4"/>
  <c r="DT14" i="4"/>
  <c r="DX14" i="4"/>
  <c r="EB14" i="4"/>
  <c r="EF14" i="4"/>
  <c r="EJ14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EI14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Y10" i="4"/>
  <c r="CC10" i="4"/>
  <c r="CG10" i="4"/>
  <c r="CK10" i="4"/>
  <c r="CO10" i="4"/>
  <c r="CS10" i="4"/>
  <c r="CW10" i="4"/>
  <c r="DA10" i="4"/>
  <c r="DE10" i="4"/>
  <c r="DI10" i="4"/>
  <c r="DM10" i="4"/>
  <c r="DQ10" i="4"/>
  <c r="DU10" i="4"/>
  <c r="DY10" i="4"/>
  <c r="EC10" i="4"/>
  <c r="EG10" i="4"/>
  <c r="CB10" i="4"/>
  <c r="CF10" i="4"/>
  <c r="CJ10" i="4"/>
  <c r="CN10" i="4"/>
  <c r="CR10" i="4"/>
  <c r="CV10" i="4"/>
  <c r="CZ10" i="4"/>
  <c r="DD10" i="4"/>
  <c r="DH10" i="4"/>
  <c r="DL10" i="4"/>
  <c r="DP10" i="4"/>
  <c r="DT10" i="4"/>
  <c r="DX10" i="4"/>
  <c r="EB10" i="4"/>
  <c r="EF10" i="4"/>
  <c r="EJ10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EI10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BY6" i="4"/>
  <c r="CC6" i="4"/>
  <c r="CG6" i="4"/>
  <c r="CK6" i="4"/>
  <c r="CO6" i="4"/>
  <c r="CS6" i="4"/>
  <c r="CW6" i="4"/>
  <c r="DA6" i="4"/>
  <c r="DE6" i="4"/>
  <c r="DI6" i="4"/>
  <c r="DM6" i="4"/>
  <c r="DQ6" i="4"/>
  <c r="DU6" i="4"/>
  <c r="DY6" i="4"/>
  <c r="EC6" i="4"/>
  <c r="EG6" i="4"/>
  <c r="CB6" i="4"/>
  <c r="CF6" i="4"/>
  <c r="CJ6" i="4"/>
  <c r="CN6" i="4"/>
  <c r="CR6" i="4"/>
  <c r="CV6" i="4"/>
  <c r="CZ6" i="4"/>
  <c r="DD6" i="4"/>
  <c r="DH6" i="4"/>
  <c r="DL6" i="4"/>
  <c r="DP6" i="4"/>
  <c r="DT6" i="4"/>
  <c r="DX6" i="4"/>
  <c r="EB6" i="4"/>
  <c r="EF6" i="4"/>
  <c r="EJ6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EI6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EJ80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EI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EJ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EI76" i="4"/>
  <c r="BZ76" i="4"/>
  <c r="CD76" i="4"/>
  <c r="CH76" i="4"/>
  <c r="CL76" i="4"/>
  <c r="CP76" i="4"/>
  <c r="CT76" i="4"/>
  <c r="CX76" i="4"/>
  <c r="DB76" i="4"/>
  <c r="DF76" i="4"/>
  <c r="DJ76" i="4"/>
  <c r="DN76" i="4"/>
  <c r="DR76" i="4"/>
  <c r="DV76" i="4"/>
  <c r="DZ76" i="4"/>
  <c r="ED76" i="4"/>
  <c r="EH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EJ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EI72" i="4"/>
  <c r="BZ72" i="4"/>
  <c r="CD72" i="4"/>
  <c r="CH72" i="4"/>
  <c r="CL72" i="4"/>
  <c r="CP72" i="4"/>
  <c r="CT72" i="4"/>
  <c r="CX72" i="4"/>
  <c r="DB72" i="4"/>
  <c r="DF72" i="4"/>
  <c r="DJ72" i="4"/>
  <c r="DN72" i="4"/>
  <c r="DR72" i="4"/>
  <c r="DV72" i="4"/>
  <c r="DZ72" i="4"/>
  <c r="ED72" i="4"/>
  <c r="EH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EJ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EI68" i="4"/>
  <c r="BZ68" i="4"/>
  <c r="CD68" i="4"/>
  <c r="CH68" i="4"/>
  <c r="CL68" i="4"/>
  <c r="CP68" i="4"/>
  <c r="CT68" i="4"/>
  <c r="CX68" i="4"/>
  <c r="DB68" i="4"/>
  <c r="DF68" i="4"/>
  <c r="DJ68" i="4"/>
  <c r="DN68" i="4"/>
  <c r="DR68" i="4"/>
  <c r="DV68" i="4"/>
  <c r="DZ68" i="4"/>
  <c r="ED68" i="4"/>
  <c r="EH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EJ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EI64" i="4"/>
  <c r="BZ64" i="4"/>
  <c r="CD64" i="4"/>
  <c r="CH64" i="4"/>
  <c r="CL64" i="4"/>
  <c r="CP64" i="4"/>
  <c r="CT64" i="4"/>
  <c r="CX64" i="4"/>
  <c r="DB64" i="4"/>
  <c r="DF64" i="4"/>
  <c r="DJ64" i="4"/>
  <c r="DN64" i="4"/>
  <c r="DR64" i="4"/>
  <c r="DV64" i="4"/>
  <c r="DZ64" i="4"/>
  <c r="ED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EJ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EI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EJ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EI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EJ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EI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EJ47" i="4"/>
  <c r="CA47" i="4"/>
  <c r="CE47" i="4"/>
  <c r="CI47" i="4"/>
  <c r="CM47" i="4"/>
  <c r="CQ47" i="4"/>
  <c r="CU47" i="4"/>
  <c r="CY47" i="4"/>
  <c r="DC47" i="4"/>
  <c r="DS47" i="4"/>
  <c r="EI47" i="4"/>
  <c r="DO47" i="4"/>
  <c r="EE47" i="4"/>
  <c r="DK47" i="4"/>
  <c r="EA47" i="4"/>
  <c r="DG47" i="4"/>
  <c r="DW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EJ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EI43" i="4"/>
  <c r="BZ39" i="4"/>
  <c r="BZ89" i="4" s="1"/>
  <c r="CD39" i="4"/>
  <c r="CD89" i="4" s="1"/>
  <c r="CH39" i="4"/>
  <c r="CH89" i="4" s="1"/>
  <c r="CL39" i="4"/>
  <c r="CL89" i="4" s="1"/>
  <c r="CP39" i="4"/>
  <c r="CP89" i="4" s="1"/>
  <c r="CT39" i="4"/>
  <c r="CT89" i="4" s="1"/>
  <c r="CX39" i="4"/>
  <c r="CX89" i="4" s="1"/>
  <c r="DB39" i="4"/>
  <c r="DB89" i="4" s="1"/>
  <c r="DF39" i="4"/>
  <c r="DF89" i="4" s="1"/>
  <c r="DJ39" i="4"/>
  <c r="DJ89" i="4" s="1"/>
  <c r="DN39" i="4"/>
  <c r="DN89" i="4" s="1"/>
  <c r="DR39" i="4"/>
  <c r="DR89" i="4" s="1"/>
  <c r="DV39" i="4"/>
  <c r="DV89" i="4" s="1"/>
  <c r="DZ39" i="4"/>
  <c r="DZ89" i="4" s="1"/>
  <c r="ED39" i="4"/>
  <c r="ED89" i="4" s="1"/>
  <c r="EH39" i="4"/>
  <c r="BY39" i="4"/>
  <c r="BY89" i="4" s="1"/>
  <c r="CC39" i="4"/>
  <c r="CC89" i="4" s="1"/>
  <c r="CG39" i="4"/>
  <c r="CG89" i="4" s="1"/>
  <c r="CK39" i="4"/>
  <c r="CK89" i="4" s="1"/>
  <c r="CO39" i="4"/>
  <c r="CO89" i="4" s="1"/>
  <c r="CS39" i="4"/>
  <c r="CS89" i="4" s="1"/>
  <c r="CW39" i="4"/>
  <c r="CW89" i="4" s="1"/>
  <c r="DA39" i="4"/>
  <c r="DA89" i="4" s="1"/>
  <c r="DE39" i="4"/>
  <c r="DE89" i="4" s="1"/>
  <c r="DI39" i="4"/>
  <c r="DI89" i="4" s="1"/>
  <c r="DM39" i="4"/>
  <c r="DM89" i="4" s="1"/>
  <c r="DQ39" i="4"/>
  <c r="DQ89" i="4" s="1"/>
  <c r="DU39" i="4"/>
  <c r="DU89" i="4" s="1"/>
  <c r="DY39" i="4"/>
  <c r="DY89" i="4" s="1"/>
  <c r="EC39" i="4"/>
  <c r="EC89" i="4" s="1"/>
  <c r="EG39" i="4"/>
  <c r="EG89" i="4" s="1"/>
  <c r="CB39" i="4"/>
  <c r="CB89" i="4" s="1"/>
  <c r="CF39" i="4"/>
  <c r="CF89" i="4" s="1"/>
  <c r="CJ39" i="4"/>
  <c r="CJ89" i="4" s="1"/>
  <c r="CN39" i="4"/>
  <c r="CN89" i="4" s="1"/>
  <c r="CR39" i="4"/>
  <c r="CR89" i="4" s="1"/>
  <c r="CV39" i="4"/>
  <c r="CV89" i="4" s="1"/>
  <c r="CZ39" i="4"/>
  <c r="CZ89" i="4" s="1"/>
  <c r="DD39" i="4"/>
  <c r="DD89" i="4" s="1"/>
  <c r="DH39" i="4"/>
  <c r="DH89" i="4" s="1"/>
  <c r="DL39" i="4"/>
  <c r="DL89" i="4" s="1"/>
  <c r="DP39" i="4"/>
  <c r="DP89" i="4" s="1"/>
  <c r="DT39" i="4"/>
  <c r="DT89" i="4" s="1"/>
  <c r="DX39" i="4"/>
  <c r="DX89" i="4" s="1"/>
  <c r="EB39" i="4"/>
  <c r="EB89" i="4" s="1"/>
  <c r="EF39" i="4"/>
  <c r="EF89" i="4" s="1"/>
  <c r="EJ39" i="4"/>
  <c r="CA39" i="4"/>
  <c r="CA89" i="4" s="1"/>
  <c r="CE39" i="4"/>
  <c r="CE89" i="4" s="1"/>
  <c r="CI39" i="4"/>
  <c r="CI89" i="4" s="1"/>
  <c r="CM39" i="4"/>
  <c r="CM89" i="4" s="1"/>
  <c r="CQ39" i="4"/>
  <c r="CQ89" i="4" s="1"/>
  <c r="CU39" i="4"/>
  <c r="CU89" i="4" s="1"/>
  <c r="CY39" i="4"/>
  <c r="CY89" i="4" s="1"/>
  <c r="DC39" i="4"/>
  <c r="DC89" i="4" s="1"/>
  <c r="DG39" i="4"/>
  <c r="DG89" i="4" s="1"/>
  <c r="DK39" i="4"/>
  <c r="DK89" i="4" s="1"/>
  <c r="DO39" i="4"/>
  <c r="DO89" i="4" s="1"/>
  <c r="DS39" i="4"/>
  <c r="DS89" i="4" s="1"/>
  <c r="DW39" i="4"/>
  <c r="DW89" i="4" s="1"/>
  <c r="EA39" i="4"/>
  <c r="EA89" i="4" s="1"/>
  <c r="EE39" i="4"/>
  <c r="EE89" i="4" s="1"/>
  <c r="EI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EJ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EI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EJ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EI31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BY27" i="4"/>
  <c r="CC27" i="4"/>
  <c r="CG27" i="4"/>
  <c r="CK27" i="4"/>
  <c r="CO27" i="4"/>
  <c r="CS27" i="4"/>
  <c r="CW27" i="4"/>
  <c r="DA27" i="4"/>
  <c r="DE27" i="4"/>
  <c r="DI27" i="4"/>
  <c r="DM27" i="4"/>
  <c r="DQ27" i="4"/>
  <c r="DU27" i="4"/>
  <c r="DY27" i="4"/>
  <c r="EC27" i="4"/>
  <c r="EG27" i="4"/>
  <c r="CB27" i="4"/>
  <c r="CF27" i="4"/>
  <c r="CJ27" i="4"/>
  <c r="CN27" i="4"/>
  <c r="CR27" i="4"/>
  <c r="CV27" i="4"/>
  <c r="CZ27" i="4"/>
  <c r="DD27" i="4"/>
  <c r="DH27" i="4"/>
  <c r="DL27" i="4"/>
  <c r="DP27" i="4"/>
  <c r="DT27" i="4"/>
  <c r="DX27" i="4"/>
  <c r="EB27" i="4"/>
  <c r="EF27" i="4"/>
  <c r="EJ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EI27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EJ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EI23" i="4"/>
  <c r="BZ19" i="4"/>
  <c r="CD19" i="4"/>
  <c r="CH19" i="4"/>
  <c r="CL19" i="4"/>
  <c r="CP19" i="4"/>
  <c r="CT19" i="4"/>
  <c r="CX19" i="4"/>
  <c r="DB19" i="4"/>
  <c r="DF19" i="4"/>
  <c r="DJ19" i="4"/>
  <c r="DN19" i="4"/>
  <c r="DR19" i="4"/>
  <c r="DV19" i="4"/>
  <c r="DZ19" i="4"/>
  <c r="ED19" i="4"/>
  <c r="EH19" i="4"/>
  <c r="BY19" i="4"/>
  <c r="CC19" i="4"/>
  <c r="CG19" i="4"/>
  <c r="CK19" i="4"/>
  <c r="CO19" i="4"/>
  <c r="CS19" i="4"/>
  <c r="CW19" i="4"/>
  <c r="DA19" i="4"/>
  <c r="DE19" i="4"/>
  <c r="DI19" i="4"/>
  <c r="DM19" i="4"/>
  <c r="DQ19" i="4"/>
  <c r="DU19" i="4"/>
  <c r="DY19" i="4"/>
  <c r="EC19" i="4"/>
  <c r="EG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EF19" i="4"/>
  <c r="EJ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EI19" i="4"/>
  <c r="BZ15" i="4"/>
  <c r="CD15" i="4"/>
  <c r="CH15" i="4"/>
  <c r="CL15" i="4"/>
  <c r="CP15" i="4"/>
  <c r="CT15" i="4"/>
  <c r="CX15" i="4"/>
  <c r="DB15" i="4"/>
  <c r="DF15" i="4"/>
  <c r="DJ15" i="4"/>
  <c r="DN15" i="4"/>
  <c r="DR15" i="4"/>
  <c r="DV15" i="4"/>
  <c r="DZ15" i="4"/>
  <c r="ED15" i="4"/>
  <c r="EH15" i="4"/>
  <c r="BY15" i="4"/>
  <c r="CC15" i="4"/>
  <c r="CG15" i="4"/>
  <c r="CK15" i="4"/>
  <c r="CO15" i="4"/>
  <c r="CS15" i="4"/>
  <c r="CW15" i="4"/>
  <c r="DA15" i="4"/>
  <c r="DE15" i="4"/>
  <c r="DI15" i="4"/>
  <c r="DM15" i="4"/>
  <c r="DQ15" i="4"/>
  <c r="DU15" i="4"/>
  <c r="DY15" i="4"/>
  <c r="EC15" i="4"/>
  <c r="EG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EJ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EI15" i="4"/>
  <c r="BZ11" i="4"/>
  <c r="CD11" i="4"/>
  <c r="CH11" i="4"/>
  <c r="CL11" i="4"/>
  <c r="CP11" i="4"/>
  <c r="CT11" i="4"/>
  <c r="CX11" i="4"/>
  <c r="DB11" i="4"/>
  <c r="DF11" i="4"/>
  <c r="DJ11" i="4"/>
  <c r="DN11" i="4"/>
  <c r="DR11" i="4"/>
  <c r="DV11" i="4"/>
  <c r="DZ11" i="4"/>
  <c r="ED11" i="4"/>
  <c r="EH11" i="4"/>
  <c r="BY11" i="4"/>
  <c r="CC11" i="4"/>
  <c r="CG11" i="4"/>
  <c r="CK11" i="4"/>
  <c r="CO11" i="4"/>
  <c r="CS11" i="4"/>
  <c r="CW11" i="4"/>
  <c r="DA11" i="4"/>
  <c r="DE11" i="4"/>
  <c r="DI11" i="4"/>
  <c r="DM11" i="4"/>
  <c r="DQ11" i="4"/>
  <c r="DU11" i="4"/>
  <c r="DY11" i="4"/>
  <c r="EC11" i="4"/>
  <c r="EG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EJ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EI11" i="4"/>
  <c r="BZ7" i="4"/>
  <c r="CD7" i="4"/>
  <c r="CH7" i="4"/>
  <c r="CL7" i="4"/>
  <c r="CP7" i="4"/>
  <c r="CT7" i="4"/>
  <c r="CX7" i="4"/>
  <c r="DB7" i="4"/>
  <c r="DF7" i="4"/>
  <c r="DJ7" i="4"/>
  <c r="DN7" i="4"/>
  <c r="DR7" i="4"/>
  <c r="DV7" i="4"/>
  <c r="DZ7" i="4"/>
  <c r="ED7" i="4"/>
  <c r="EH7" i="4"/>
  <c r="BY7" i="4"/>
  <c r="CC7" i="4"/>
  <c r="CG7" i="4"/>
  <c r="CK7" i="4"/>
  <c r="CO7" i="4"/>
  <c r="CS7" i="4"/>
  <c r="CW7" i="4"/>
  <c r="DA7" i="4"/>
  <c r="DE7" i="4"/>
  <c r="DI7" i="4"/>
  <c r="DM7" i="4"/>
  <c r="DQ7" i="4"/>
  <c r="DU7" i="4"/>
  <c r="DY7" i="4"/>
  <c r="EC7" i="4"/>
  <c r="EG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EJ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EI7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CB81" i="4"/>
  <c r="CA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CJ81" i="4"/>
  <c r="CR81" i="4"/>
  <c r="CZ81" i="4"/>
  <c r="DH81" i="4"/>
  <c r="DP81" i="4"/>
  <c r="DX81" i="4"/>
  <c r="EF81" i="4"/>
  <c r="CI81" i="4"/>
  <c r="CQ81" i="4"/>
  <c r="CY81" i="4"/>
  <c r="DG81" i="4"/>
  <c r="DO81" i="4"/>
  <c r="DW81" i="4"/>
  <c r="EE81" i="4"/>
  <c r="CF81" i="4"/>
  <c r="CN81" i="4"/>
  <c r="CV81" i="4"/>
  <c r="DD81" i="4"/>
  <c r="DL81" i="4"/>
  <c r="DT81" i="4"/>
  <c r="EB81" i="4"/>
  <c r="EJ81" i="4"/>
  <c r="CE81" i="4"/>
  <c r="CM81" i="4"/>
  <c r="CU81" i="4"/>
  <c r="DC81" i="4"/>
  <c r="DK81" i="4"/>
  <c r="DS81" i="4"/>
  <c r="EA81" i="4"/>
  <c r="EI81" i="4"/>
  <c r="BY77" i="4"/>
  <c r="CC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CB77" i="4"/>
  <c r="CF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EJ77" i="4"/>
  <c r="CA77" i="4"/>
  <c r="CE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EI77" i="4"/>
  <c r="BZ77" i="4"/>
  <c r="CD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EJ73" i="4"/>
  <c r="CA73" i="4"/>
  <c r="CE73" i="4"/>
  <c r="CI73" i="4"/>
  <c r="CM73" i="4"/>
  <c r="CQ73" i="4"/>
  <c r="CU73" i="4"/>
  <c r="CY73" i="4"/>
  <c r="DC73" i="4"/>
  <c r="DG73" i="4"/>
  <c r="DK73" i="4"/>
  <c r="DO73" i="4"/>
  <c r="DS73" i="4"/>
  <c r="DW73" i="4"/>
  <c r="EA73" i="4"/>
  <c r="EE73" i="4"/>
  <c r="EI73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69" i="4"/>
  <c r="BY85" i="4" s="1"/>
  <c r="CC69" i="4"/>
  <c r="CC85" i="4" s="1"/>
  <c r="CG69" i="4"/>
  <c r="CG85" i="4" s="1"/>
  <c r="CK69" i="4"/>
  <c r="CK85" i="4" s="1"/>
  <c r="CO69" i="4"/>
  <c r="CO85" i="4" s="1"/>
  <c r="CS69" i="4"/>
  <c r="CS85" i="4" s="1"/>
  <c r="CW69" i="4"/>
  <c r="CW85" i="4" s="1"/>
  <c r="DA69" i="4"/>
  <c r="DA85" i="4" s="1"/>
  <c r="DE69" i="4"/>
  <c r="DE85" i="4" s="1"/>
  <c r="DI69" i="4"/>
  <c r="DI85" i="4" s="1"/>
  <c r="DM69" i="4"/>
  <c r="DM85" i="4" s="1"/>
  <c r="DQ69" i="4"/>
  <c r="DQ85" i="4" s="1"/>
  <c r="DU69" i="4"/>
  <c r="DU85" i="4" s="1"/>
  <c r="DY69" i="4"/>
  <c r="DY85" i="4" s="1"/>
  <c r="EC69" i="4"/>
  <c r="EC85" i="4" s="1"/>
  <c r="EG69" i="4"/>
  <c r="EG85" i="4" s="1"/>
  <c r="CB69" i="4"/>
  <c r="CB85" i="4" s="1"/>
  <c r="CF69" i="4"/>
  <c r="CF85" i="4" s="1"/>
  <c r="CJ69" i="4"/>
  <c r="CJ85" i="4" s="1"/>
  <c r="CN69" i="4"/>
  <c r="CN85" i="4" s="1"/>
  <c r="CR69" i="4"/>
  <c r="CR85" i="4" s="1"/>
  <c r="CV69" i="4"/>
  <c r="CV85" i="4" s="1"/>
  <c r="CZ69" i="4"/>
  <c r="CZ85" i="4" s="1"/>
  <c r="DD69" i="4"/>
  <c r="DD85" i="4" s="1"/>
  <c r="DH69" i="4"/>
  <c r="DH85" i="4" s="1"/>
  <c r="DL69" i="4"/>
  <c r="DL85" i="4" s="1"/>
  <c r="DP69" i="4"/>
  <c r="DP85" i="4" s="1"/>
  <c r="DT69" i="4"/>
  <c r="DT85" i="4" s="1"/>
  <c r="DX69" i="4"/>
  <c r="DX85" i="4" s="1"/>
  <c r="EB69" i="4"/>
  <c r="EB85" i="4" s="1"/>
  <c r="EF69" i="4"/>
  <c r="EF85" i="4" s="1"/>
  <c r="EJ69" i="4"/>
  <c r="EJ85" i="4" s="1"/>
  <c r="CA69" i="4"/>
  <c r="CA85" i="4" s="1"/>
  <c r="CE69" i="4"/>
  <c r="CE85" i="4" s="1"/>
  <c r="CI69" i="4"/>
  <c r="CI85" i="4" s="1"/>
  <c r="CM69" i="4"/>
  <c r="CM85" i="4" s="1"/>
  <c r="CQ69" i="4"/>
  <c r="CQ85" i="4" s="1"/>
  <c r="CU69" i="4"/>
  <c r="CU85" i="4" s="1"/>
  <c r="CY69" i="4"/>
  <c r="CY85" i="4" s="1"/>
  <c r="DC69" i="4"/>
  <c r="DC85" i="4" s="1"/>
  <c r="DG69" i="4"/>
  <c r="DG85" i="4" s="1"/>
  <c r="DK69" i="4"/>
  <c r="DK85" i="4" s="1"/>
  <c r="DO69" i="4"/>
  <c r="DO85" i="4" s="1"/>
  <c r="DS69" i="4"/>
  <c r="DS85" i="4" s="1"/>
  <c r="DW69" i="4"/>
  <c r="DW85" i="4" s="1"/>
  <c r="EA69" i="4"/>
  <c r="EA85" i="4" s="1"/>
  <c r="EE69" i="4"/>
  <c r="EE85" i="4" s="1"/>
  <c r="EI69" i="4"/>
  <c r="EI85" i="4" s="1"/>
  <c r="BZ69" i="4"/>
  <c r="BZ85" i="4" s="1"/>
  <c r="CD69" i="4"/>
  <c r="CD85" i="4" s="1"/>
  <c r="CH69" i="4"/>
  <c r="CH85" i="4" s="1"/>
  <c r="CL69" i="4"/>
  <c r="CL85" i="4" s="1"/>
  <c r="CP69" i="4"/>
  <c r="CP85" i="4" s="1"/>
  <c r="CT69" i="4"/>
  <c r="CT85" i="4" s="1"/>
  <c r="CX69" i="4"/>
  <c r="CX85" i="4" s="1"/>
  <c r="DB69" i="4"/>
  <c r="DB85" i="4" s="1"/>
  <c r="DF69" i="4"/>
  <c r="DF85" i="4" s="1"/>
  <c r="DJ69" i="4"/>
  <c r="DJ85" i="4" s="1"/>
  <c r="DN69" i="4"/>
  <c r="DN85" i="4" s="1"/>
  <c r="DR69" i="4"/>
  <c r="DR85" i="4" s="1"/>
  <c r="DV69" i="4"/>
  <c r="DV85" i="4" s="1"/>
  <c r="DZ69" i="4"/>
  <c r="DZ85" i="4" s="1"/>
  <c r="ED69" i="4"/>
  <c r="ED85" i="4" s="1"/>
  <c r="EH69" i="4"/>
  <c r="EH85" i="4" s="1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EJ65" i="4"/>
  <c r="CA65" i="4"/>
  <c r="CE65" i="4"/>
  <c r="CI65" i="4"/>
  <c r="CM65" i="4"/>
  <c r="CQ65" i="4"/>
  <c r="CU65" i="4"/>
  <c r="CY65" i="4"/>
  <c r="DC65" i="4"/>
  <c r="DG65" i="4"/>
  <c r="DK65" i="4"/>
  <c r="DO65" i="4"/>
  <c r="DS65" i="4"/>
  <c r="DW65" i="4"/>
  <c r="EA65" i="4"/>
  <c r="EE65" i="4"/>
  <c r="EI65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EJ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EI61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EJ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EI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X84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EJ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EI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EJ48" i="4"/>
  <c r="CM48" i="4"/>
  <c r="DC48" i="4"/>
  <c r="DS48" i="4"/>
  <c r="EI48" i="4"/>
  <c r="CI48" i="4"/>
  <c r="CY48" i="4"/>
  <c r="DO48" i="4"/>
  <c r="EE48" i="4"/>
  <c r="CE48" i="4"/>
  <c r="CU48" i="4"/>
  <c r="DK48" i="4"/>
  <c r="EA48" i="4"/>
  <c r="CA48" i="4"/>
  <c r="CQ48" i="4"/>
  <c r="DG48" i="4"/>
  <c r="DW48" i="4"/>
  <c r="BZ44" i="4"/>
  <c r="CD44" i="4"/>
  <c r="CH44" i="4"/>
  <c r="CL44" i="4"/>
  <c r="CP44" i="4"/>
  <c r="CT44" i="4"/>
  <c r="CX44" i="4"/>
  <c r="DB44" i="4"/>
  <c r="DF44" i="4"/>
  <c r="DJ44" i="4"/>
  <c r="DN44" i="4"/>
  <c r="DR44" i="4"/>
  <c r="DV44" i="4"/>
  <c r="DZ44" i="4"/>
  <c r="ED44" i="4"/>
  <c r="EH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EJ44" i="4"/>
  <c r="CA44" i="4"/>
  <c r="CE44" i="4"/>
  <c r="CI44" i="4"/>
  <c r="CM44" i="4"/>
  <c r="CQ44" i="4"/>
  <c r="CU44" i="4"/>
  <c r="CY44" i="4"/>
  <c r="DC44" i="4"/>
  <c r="DG44" i="4"/>
  <c r="DK44" i="4"/>
  <c r="DO44" i="4"/>
  <c r="DS44" i="4"/>
  <c r="DW44" i="4"/>
  <c r="EA44" i="4"/>
  <c r="EE44" i="4"/>
  <c r="EI44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EJ40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EI40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EJ36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EI36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EJ32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EI32" i="4"/>
  <c r="BZ28" i="4"/>
  <c r="CD28" i="4"/>
  <c r="CH28" i="4"/>
  <c r="CL28" i="4"/>
  <c r="CP28" i="4"/>
  <c r="CT28" i="4"/>
  <c r="CX28" i="4"/>
  <c r="DB28" i="4"/>
  <c r="DF28" i="4"/>
  <c r="DJ28" i="4"/>
  <c r="DN28" i="4"/>
  <c r="DR28" i="4"/>
  <c r="DV28" i="4"/>
  <c r="DZ28" i="4"/>
  <c r="ED28" i="4"/>
  <c r="EH28" i="4"/>
  <c r="BY28" i="4"/>
  <c r="CC28" i="4"/>
  <c r="CG28" i="4"/>
  <c r="CK28" i="4"/>
  <c r="CO28" i="4"/>
  <c r="CS28" i="4"/>
  <c r="CW28" i="4"/>
  <c r="DA28" i="4"/>
  <c r="DE28" i="4"/>
  <c r="DI28" i="4"/>
  <c r="DM28" i="4"/>
  <c r="DQ28" i="4"/>
  <c r="DU28" i="4"/>
  <c r="DY28" i="4"/>
  <c r="EC28" i="4"/>
  <c r="EG28" i="4"/>
  <c r="CB28" i="4"/>
  <c r="CF28" i="4"/>
  <c r="CJ28" i="4"/>
  <c r="CN28" i="4"/>
  <c r="CR28" i="4"/>
  <c r="CV28" i="4"/>
  <c r="CZ28" i="4"/>
  <c r="DD28" i="4"/>
  <c r="DH28" i="4"/>
  <c r="DL28" i="4"/>
  <c r="DP28" i="4"/>
  <c r="DT28" i="4"/>
  <c r="DX28" i="4"/>
  <c r="EB28" i="4"/>
  <c r="EF28" i="4"/>
  <c r="EJ28" i="4"/>
  <c r="CA28" i="4"/>
  <c r="CE28" i="4"/>
  <c r="CI28" i="4"/>
  <c r="CM28" i="4"/>
  <c r="CQ28" i="4"/>
  <c r="CU28" i="4"/>
  <c r="CY28" i="4"/>
  <c r="DC28" i="4"/>
  <c r="DG28" i="4"/>
  <c r="DK28" i="4"/>
  <c r="DO28" i="4"/>
  <c r="DS28" i="4"/>
  <c r="DW28" i="4"/>
  <c r="EA28" i="4"/>
  <c r="EE28" i="4"/>
  <c r="EI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EJ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EI24" i="4"/>
  <c r="BZ20" i="4"/>
  <c r="CD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BY20" i="4"/>
  <c r="CC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CB20" i="4"/>
  <c r="CF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EJ20" i="4"/>
  <c r="CA20" i="4"/>
  <c r="CE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EI20" i="4"/>
  <c r="BZ16" i="4"/>
  <c r="CD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EJ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BZ12" i="4"/>
  <c r="CD12" i="4"/>
  <c r="CH12" i="4"/>
  <c r="CL12" i="4"/>
  <c r="CP12" i="4"/>
  <c r="CT12" i="4"/>
  <c r="CX12" i="4"/>
  <c r="DB12" i="4"/>
  <c r="DF12" i="4"/>
  <c r="DJ12" i="4"/>
  <c r="DN12" i="4"/>
  <c r="DR12" i="4"/>
  <c r="DV12" i="4"/>
  <c r="DZ12" i="4"/>
  <c r="ED12" i="4"/>
  <c r="EH12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EJ12" i="4"/>
  <c r="CA12" i="4"/>
  <c r="CE12" i="4"/>
  <c r="CI12" i="4"/>
  <c r="CM12" i="4"/>
  <c r="CQ12" i="4"/>
  <c r="CU12" i="4"/>
  <c r="CY12" i="4"/>
  <c r="DC12" i="4"/>
  <c r="DG12" i="4"/>
  <c r="DK12" i="4"/>
  <c r="DO12" i="4"/>
  <c r="DS12" i="4"/>
  <c r="DW12" i="4"/>
  <c r="EA12" i="4"/>
  <c r="EE12" i="4"/>
  <c r="EI12" i="4"/>
  <c r="BZ8" i="4"/>
  <c r="BZ91" i="4" s="1"/>
  <c r="CD8" i="4"/>
  <c r="CD91" i="4" s="1"/>
  <c r="CH8" i="4"/>
  <c r="CH91" i="4" s="1"/>
  <c r="CL8" i="4"/>
  <c r="CL91" i="4" s="1"/>
  <c r="CP8" i="4"/>
  <c r="CP91" i="4" s="1"/>
  <c r="CT8" i="4"/>
  <c r="CT91" i="4" s="1"/>
  <c r="CX8" i="4"/>
  <c r="CX91" i="4" s="1"/>
  <c r="DB8" i="4"/>
  <c r="DB91" i="4" s="1"/>
  <c r="DF8" i="4"/>
  <c r="DF91" i="4" s="1"/>
  <c r="DJ8" i="4"/>
  <c r="DJ91" i="4" s="1"/>
  <c r="DN8" i="4"/>
  <c r="DN91" i="4" s="1"/>
  <c r="DR8" i="4"/>
  <c r="DR91" i="4" s="1"/>
  <c r="DV8" i="4"/>
  <c r="DV91" i="4" s="1"/>
  <c r="DZ8" i="4"/>
  <c r="DZ91" i="4" s="1"/>
  <c r="ED8" i="4"/>
  <c r="ED91" i="4" s="1"/>
  <c r="EH8" i="4"/>
  <c r="BY8" i="4"/>
  <c r="BY91" i="4" s="1"/>
  <c r="CC8" i="4"/>
  <c r="CC91" i="4" s="1"/>
  <c r="CG8" i="4"/>
  <c r="CG91" i="4" s="1"/>
  <c r="CK8" i="4"/>
  <c r="CK91" i="4" s="1"/>
  <c r="CO8" i="4"/>
  <c r="CO91" i="4" s="1"/>
  <c r="CS8" i="4"/>
  <c r="CS91" i="4" s="1"/>
  <c r="CW8" i="4"/>
  <c r="CW91" i="4" s="1"/>
  <c r="DA8" i="4"/>
  <c r="DA91" i="4" s="1"/>
  <c r="DE8" i="4"/>
  <c r="DE91" i="4" s="1"/>
  <c r="DI8" i="4"/>
  <c r="DI91" i="4" s="1"/>
  <c r="DM8" i="4"/>
  <c r="DM91" i="4" s="1"/>
  <c r="DQ8" i="4"/>
  <c r="DQ91" i="4" s="1"/>
  <c r="DU8" i="4"/>
  <c r="DU91" i="4" s="1"/>
  <c r="DY8" i="4"/>
  <c r="DY91" i="4" s="1"/>
  <c r="EC8" i="4"/>
  <c r="EC91" i="4" s="1"/>
  <c r="EG8" i="4"/>
  <c r="EG91" i="4" s="1"/>
  <c r="CB8" i="4"/>
  <c r="CB91" i="4" s="1"/>
  <c r="CF8" i="4"/>
  <c r="CF91" i="4" s="1"/>
  <c r="CJ8" i="4"/>
  <c r="CJ91" i="4" s="1"/>
  <c r="CN8" i="4"/>
  <c r="CN91" i="4" s="1"/>
  <c r="CR8" i="4"/>
  <c r="CR91" i="4" s="1"/>
  <c r="CV8" i="4"/>
  <c r="CV91" i="4" s="1"/>
  <c r="CZ8" i="4"/>
  <c r="CZ91" i="4" s="1"/>
  <c r="DD8" i="4"/>
  <c r="DD91" i="4" s="1"/>
  <c r="DH8" i="4"/>
  <c r="DH91" i="4" s="1"/>
  <c r="DL8" i="4"/>
  <c r="DL91" i="4" s="1"/>
  <c r="DP8" i="4"/>
  <c r="DP91" i="4" s="1"/>
  <c r="DT8" i="4"/>
  <c r="DT91" i="4" s="1"/>
  <c r="DX8" i="4"/>
  <c r="DX91" i="4" s="1"/>
  <c r="EB8" i="4"/>
  <c r="EB91" i="4" s="1"/>
  <c r="EF8" i="4"/>
  <c r="EF91" i="4" s="1"/>
  <c r="EJ8" i="4"/>
  <c r="CA8" i="4"/>
  <c r="CA91" i="4" s="1"/>
  <c r="CE8" i="4"/>
  <c r="CE91" i="4" s="1"/>
  <c r="CI8" i="4"/>
  <c r="CI91" i="4" s="1"/>
  <c r="CM8" i="4"/>
  <c r="CM91" i="4" s="1"/>
  <c r="CQ8" i="4"/>
  <c r="CQ91" i="4" s="1"/>
  <c r="CU8" i="4"/>
  <c r="CU91" i="4" s="1"/>
  <c r="CY8" i="4"/>
  <c r="CY91" i="4" s="1"/>
  <c r="DC8" i="4"/>
  <c r="DC91" i="4" s="1"/>
  <c r="DG8" i="4"/>
  <c r="DG91" i="4" s="1"/>
  <c r="DK8" i="4"/>
  <c r="DK91" i="4" s="1"/>
  <c r="DO8" i="4"/>
  <c r="DO91" i="4" s="1"/>
  <c r="DS8" i="4"/>
  <c r="DS91" i="4" s="1"/>
  <c r="DW8" i="4"/>
  <c r="DW91" i="4" s="1"/>
  <c r="EA8" i="4"/>
  <c r="EA91" i="4" s="1"/>
  <c r="EE8" i="4"/>
  <c r="EE91" i="4" s="1"/>
  <c r="EI8" i="4"/>
  <c r="BZ4" i="4"/>
  <c r="CD4" i="4"/>
  <c r="CH4" i="4"/>
  <c r="CL4" i="4"/>
  <c r="CP4" i="4"/>
  <c r="CT4" i="4"/>
  <c r="CX4" i="4"/>
  <c r="DB4" i="4"/>
  <c r="DF4" i="4"/>
  <c r="DJ4" i="4"/>
  <c r="DN4" i="4"/>
  <c r="DR4" i="4"/>
  <c r="DV4" i="4"/>
  <c r="DZ4" i="4"/>
  <c r="ED4" i="4"/>
  <c r="EH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EJ4" i="4"/>
  <c r="CA4" i="4"/>
  <c r="CE4" i="4"/>
  <c r="CI4" i="4"/>
  <c r="CM4" i="4"/>
  <c r="CQ4" i="4"/>
  <c r="CU4" i="4"/>
  <c r="CY4" i="4"/>
  <c r="DC4" i="4"/>
  <c r="DG4" i="4"/>
  <c r="DK4" i="4"/>
  <c r="DO4" i="4"/>
  <c r="DS4" i="4"/>
  <c r="DW4" i="4"/>
  <c r="EA4" i="4"/>
  <c r="EE4" i="4"/>
  <c r="EI4" i="4"/>
  <c r="BY78" i="4"/>
  <c r="BY86" i="4" s="1"/>
  <c r="CC78" i="4"/>
  <c r="CC86" i="4" s="1"/>
  <c r="CG78" i="4"/>
  <c r="CK78" i="4"/>
  <c r="CK86" i="4" s="1"/>
  <c r="CO78" i="4"/>
  <c r="CS78" i="4"/>
  <c r="CW78" i="4"/>
  <c r="DA78" i="4"/>
  <c r="DE78" i="4"/>
  <c r="DE86" i="4" s="1"/>
  <c r="DI78" i="4"/>
  <c r="DM78" i="4"/>
  <c r="DQ78" i="4"/>
  <c r="DQ86" i="4" s="1"/>
  <c r="DU78" i="4"/>
  <c r="DU86" i="4" s="1"/>
  <c r="DY78" i="4"/>
  <c r="DY86" i="4" s="1"/>
  <c r="EC78" i="4"/>
  <c r="EG78" i="4"/>
  <c r="EG86" i="4" s="1"/>
  <c r="CB78" i="4"/>
  <c r="CF78" i="4"/>
  <c r="CJ78" i="4"/>
  <c r="CN78" i="4"/>
  <c r="CR78" i="4"/>
  <c r="CR86" i="4" s="1"/>
  <c r="CV78" i="4"/>
  <c r="CZ78" i="4"/>
  <c r="DD78" i="4"/>
  <c r="DD86" i="4" s="1"/>
  <c r="DH78" i="4"/>
  <c r="DH86" i="4" s="1"/>
  <c r="DL78" i="4"/>
  <c r="DL86" i="4" s="1"/>
  <c r="DP78" i="4"/>
  <c r="DT78" i="4"/>
  <c r="DT86" i="4" s="1"/>
  <c r="DX78" i="4"/>
  <c r="EB78" i="4"/>
  <c r="EF78" i="4"/>
  <c r="EF86" i="4" s="1"/>
  <c r="EJ78" i="4"/>
  <c r="EJ86" i="4" s="1"/>
  <c r="CA78" i="4"/>
  <c r="CE78" i="4"/>
  <c r="CI78" i="4"/>
  <c r="CM78" i="4"/>
  <c r="CM86" i="4" s="1"/>
  <c r="CQ78" i="4"/>
  <c r="CQ86" i="4" s="1"/>
  <c r="CU78" i="4"/>
  <c r="CU86" i="4" s="1"/>
  <c r="CY78" i="4"/>
  <c r="DC78" i="4"/>
  <c r="DC86" i="4" s="1"/>
  <c r="DG78" i="4"/>
  <c r="DK78" i="4"/>
  <c r="DO78" i="4"/>
  <c r="DS78" i="4"/>
  <c r="DW78" i="4"/>
  <c r="DW86" i="4" s="1"/>
  <c r="EA78" i="4"/>
  <c r="EE78" i="4"/>
  <c r="EI78" i="4"/>
  <c r="EI86" i="4" s="1"/>
  <c r="BZ78" i="4"/>
  <c r="CD78" i="4"/>
  <c r="CD86" i="4" s="1"/>
  <c r="CH78" i="4"/>
  <c r="CL78" i="4"/>
  <c r="CL86" i="4" s="1"/>
  <c r="CP78" i="4"/>
  <c r="CP86" i="4" s="1"/>
  <c r="CT78" i="4"/>
  <c r="CT86" i="4" s="1"/>
  <c r="CX78" i="4"/>
  <c r="DB78" i="4"/>
  <c r="DB86" i="4" s="1"/>
  <c r="DF78" i="4"/>
  <c r="DJ78" i="4"/>
  <c r="DN78" i="4"/>
  <c r="DN86" i="4" s="1"/>
  <c r="DR78" i="4"/>
  <c r="DV78" i="4"/>
  <c r="DV86" i="4" s="1"/>
  <c r="DZ78" i="4"/>
  <c r="DZ86" i="4" s="1"/>
  <c r="ED78" i="4"/>
  <c r="EH78" i="4"/>
  <c r="EH86" i="4" s="1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F74" i="4"/>
  <c r="CJ74" i="4"/>
  <c r="CN74" i="4"/>
  <c r="CR74" i="4"/>
  <c r="CV74" i="4"/>
  <c r="CZ74" i="4"/>
  <c r="DD74" i="4"/>
  <c r="DH74" i="4"/>
  <c r="DL74" i="4"/>
  <c r="DP74" i="4"/>
  <c r="DT74" i="4"/>
  <c r="DX74" i="4"/>
  <c r="EB74" i="4"/>
  <c r="EF74" i="4"/>
  <c r="EJ74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EI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CB70" i="4"/>
  <c r="CF70" i="4"/>
  <c r="CJ70" i="4"/>
  <c r="CN70" i="4"/>
  <c r="CR70" i="4"/>
  <c r="CV70" i="4"/>
  <c r="CZ70" i="4"/>
  <c r="DD70" i="4"/>
  <c r="DH70" i="4"/>
  <c r="DL70" i="4"/>
  <c r="DP70" i="4"/>
  <c r="DT70" i="4"/>
  <c r="DX70" i="4"/>
  <c r="EB70" i="4"/>
  <c r="EF70" i="4"/>
  <c r="EJ70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EI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B66" i="4"/>
  <c r="CF66" i="4"/>
  <c r="CJ66" i="4"/>
  <c r="CN66" i="4"/>
  <c r="CR66" i="4"/>
  <c r="CV66" i="4"/>
  <c r="CZ66" i="4"/>
  <c r="DD66" i="4"/>
  <c r="DH66" i="4"/>
  <c r="DL66" i="4"/>
  <c r="DP66" i="4"/>
  <c r="DT66" i="4"/>
  <c r="DX66" i="4"/>
  <c r="EB66" i="4"/>
  <c r="EF66" i="4"/>
  <c r="EJ66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EI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CB62" i="4"/>
  <c r="CF62" i="4"/>
  <c r="CJ62" i="4"/>
  <c r="CN62" i="4"/>
  <c r="CR62" i="4"/>
  <c r="CV62" i="4"/>
  <c r="CZ62" i="4"/>
  <c r="DD62" i="4"/>
  <c r="DH62" i="4"/>
  <c r="DL62" i="4"/>
  <c r="DP62" i="4"/>
  <c r="DT62" i="4"/>
  <c r="DX62" i="4"/>
  <c r="EB62" i="4"/>
  <c r="EF62" i="4"/>
  <c r="EJ62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EI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EJ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EI57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3" i="4"/>
  <c r="BY83" i="4" s="1"/>
  <c r="CC53" i="4"/>
  <c r="CC83" i="4" s="1"/>
  <c r="CG53" i="4"/>
  <c r="CG83" i="4" s="1"/>
  <c r="CK53" i="4"/>
  <c r="CK83" i="4" s="1"/>
  <c r="CO53" i="4"/>
  <c r="CO83" i="4" s="1"/>
  <c r="CS53" i="4"/>
  <c r="CW53" i="4"/>
  <c r="DA53" i="4"/>
  <c r="DE53" i="4"/>
  <c r="DI53" i="4"/>
  <c r="DM53" i="4"/>
  <c r="DQ53" i="4"/>
  <c r="DU53" i="4"/>
  <c r="DY53" i="4"/>
  <c r="EC53" i="4"/>
  <c r="EG53" i="4"/>
  <c r="CB53" i="4"/>
  <c r="CB83" i="4" s="1"/>
  <c r="CF53" i="4"/>
  <c r="CF83" i="4" s="1"/>
  <c r="CJ53" i="4"/>
  <c r="CJ83" i="4" s="1"/>
  <c r="CN53" i="4"/>
  <c r="CN83" i="4" s="1"/>
  <c r="CR53" i="4"/>
  <c r="CR83" i="4" s="1"/>
  <c r="CV53" i="4"/>
  <c r="CZ53" i="4"/>
  <c r="DD53" i="4"/>
  <c r="DH53" i="4"/>
  <c r="DL53" i="4"/>
  <c r="DP53" i="4"/>
  <c r="DT53" i="4"/>
  <c r="DX53" i="4"/>
  <c r="EB53" i="4"/>
  <c r="EF53" i="4"/>
  <c r="EJ53" i="4"/>
  <c r="CA53" i="4"/>
  <c r="CA83" i="4" s="1"/>
  <c r="CE53" i="4"/>
  <c r="CE83" i="4" s="1"/>
  <c r="CI53" i="4"/>
  <c r="CI83" i="4" s="1"/>
  <c r="CM53" i="4"/>
  <c r="CM83" i="4" s="1"/>
  <c r="CQ53" i="4"/>
  <c r="CQ83" i="4" s="1"/>
  <c r="CU53" i="4"/>
  <c r="CY53" i="4"/>
  <c r="DC53" i="4"/>
  <c r="DG53" i="4"/>
  <c r="DK53" i="4"/>
  <c r="DO53" i="4"/>
  <c r="DS53" i="4"/>
  <c r="DW53" i="4"/>
  <c r="EA53" i="4"/>
  <c r="EE53" i="4"/>
  <c r="EI53" i="4"/>
  <c r="BZ53" i="4"/>
  <c r="BZ83" i="4" s="1"/>
  <c r="CD53" i="4"/>
  <c r="CD83" i="4" s="1"/>
  <c r="CH53" i="4"/>
  <c r="CH83" i="4" s="1"/>
  <c r="CL53" i="4"/>
  <c r="CL83" i="4" s="1"/>
  <c r="CP53" i="4"/>
  <c r="CP83" i="4" s="1"/>
  <c r="CT53" i="4"/>
  <c r="CX53" i="4"/>
  <c r="DB53" i="4"/>
  <c r="DF53" i="4"/>
  <c r="DJ53" i="4"/>
  <c r="DN53" i="4"/>
  <c r="DR53" i="4"/>
  <c r="DV53" i="4"/>
  <c r="DZ53" i="4"/>
  <c r="ED53" i="4"/>
  <c r="EH53" i="4"/>
  <c r="BZ49" i="4"/>
  <c r="BZ87" i="4" s="1"/>
  <c r="CD49" i="4"/>
  <c r="CD87" i="4" s="1"/>
  <c r="CH49" i="4"/>
  <c r="CH87" i="4" s="1"/>
  <c r="CL49" i="4"/>
  <c r="CL87" i="4" s="1"/>
  <c r="CP49" i="4"/>
  <c r="CP87" i="4" s="1"/>
  <c r="CT49" i="4"/>
  <c r="CT87" i="4" s="1"/>
  <c r="CX49" i="4"/>
  <c r="CX87" i="4" s="1"/>
  <c r="DB49" i="4"/>
  <c r="DB87" i="4" s="1"/>
  <c r="DF49" i="4"/>
  <c r="DF87" i="4" s="1"/>
  <c r="DJ49" i="4"/>
  <c r="DJ87" i="4" s="1"/>
  <c r="DN49" i="4"/>
  <c r="DN87" i="4" s="1"/>
  <c r="DR49" i="4"/>
  <c r="DR87" i="4" s="1"/>
  <c r="DV49" i="4"/>
  <c r="DV87" i="4" s="1"/>
  <c r="DZ49" i="4"/>
  <c r="DZ87" i="4" s="1"/>
  <c r="ED49" i="4"/>
  <c r="ED87" i="4" s="1"/>
  <c r="EH49" i="4"/>
  <c r="EH87" i="4" s="1"/>
  <c r="BY49" i="4"/>
  <c r="BY87" i="4" s="1"/>
  <c r="CB49" i="4"/>
  <c r="CB87" i="4" s="1"/>
  <c r="CF49" i="4"/>
  <c r="CF87" i="4" s="1"/>
  <c r="CJ49" i="4"/>
  <c r="CJ87" i="4" s="1"/>
  <c r="CN49" i="4"/>
  <c r="CN87" i="4" s="1"/>
  <c r="CR49" i="4"/>
  <c r="CR87" i="4" s="1"/>
  <c r="CV49" i="4"/>
  <c r="CV87" i="4" s="1"/>
  <c r="CZ49" i="4"/>
  <c r="CZ87" i="4" s="1"/>
  <c r="DD49" i="4"/>
  <c r="DD87" i="4" s="1"/>
  <c r="DH49" i="4"/>
  <c r="DH87" i="4" s="1"/>
  <c r="DL49" i="4"/>
  <c r="DL87" i="4" s="1"/>
  <c r="DP49" i="4"/>
  <c r="DP87" i="4" s="1"/>
  <c r="DT49" i="4"/>
  <c r="DT87" i="4" s="1"/>
  <c r="DX49" i="4"/>
  <c r="DX87" i="4" s="1"/>
  <c r="EB49" i="4"/>
  <c r="EB87" i="4" s="1"/>
  <c r="EF49" i="4"/>
  <c r="EF87" i="4" s="1"/>
  <c r="EJ49" i="4"/>
  <c r="EJ87" i="4" s="1"/>
  <c r="CG49" i="4"/>
  <c r="CG87" i="4" s="1"/>
  <c r="CO49" i="4"/>
  <c r="CO87" i="4" s="1"/>
  <c r="CW49" i="4"/>
  <c r="CW87" i="4" s="1"/>
  <c r="DE49" i="4"/>
  <c r="DE87" i="4" s="1"/>
  <c r="DM49" i="4"/>
  <c r="DM87" i="4" s="1"/>
  <c r="DU49" i="4"/>
  <c r="DU87" i="4" s="1"/>
  <c r="EC49" i="4"/>
  <c r="EC87" i="4" s="1"/>
  <c r="CE49" i="4"/>
  <c r="CE87" i="4" s="1"/>
  <c r="CM49" i="4"/>
  <c r="CM87" i="4" s="1"/>
  <c r="CU49" i="4"/>
  <c r="CU87" i="4" s="1"/>
  <c r="DC49" i="4"/>
  <c r="DC87" i="4" s="1"/>
  <c r="DK49" i="4"/>
  <c r="DK87" i="4" s="1"/>
  <c r="DS49" i="4"/>
  <c r="DS87" i="4" s="1"/>
  <c r="EA49" i="4"/>
  <c r="EA87" i="4" s="1"/>
  <c r="EI49" i="4"/>
  <c r="EI87" i="4" s="1"/>
  <c r="CC49" i="4"/>
  <c r="CC87" i="4" s="1"/>
  <c r="CK49" i="4"/>
  <c r="CK87" i="4" s="1"/>
  <c r="CS49" i="4"/>
  <c r="CS87" i="4" s="1"/>
  <c r="DA49" i="4"/>
  <c r="DA87" i="4" s="1"/>
  <c r="DI49" i="4"/>
  <c r="DI87" i="4" s="1"/>
  <c r="DQ49" i="4"/>
  <c r="DQ87" i="4" s="1"/>
  <c r="DY49" i="4"/>
  <c r="DY87" i="4" s="1"/>
  <c r="EG49" i="4"/>
  <c r="EG87" i="4" s="1"/>
  <c r="CA49" i="4"/>
  <c r="CA87" i="4" s="1"/>
  <c r="CI49" i="4"/>
  <c r="CI87" i="4" s="1"/>
  <c r="CQ49" i="4"/>
  <c r="CQ87" i="4" s="1"/>
  <c r="CY49" i="4"/>
  <c r="CY87" i="4" s="1"/>
  <c r="DG49" i="4"/>
  <c r="DG87" i="4" s="1"/>
  <c r="DO49" i="4"/>
  <c r="DO87" i="4" s="1"/>
  <c r="DW49" i="4"/>
  <c r="DW87" i="4" s="1"/>
  <c r="EE49" i="4"/>
  <c r="EE87" i="4" s="1"/>
  <c r="BZ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BY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EJ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EI45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EJ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EI41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EJ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EI37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EJ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EI33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EJ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EI29" i="4"/>
  <c r="BZ25" i="4"/>
  <c r="CD25" i="4"/>
  <c r="CH25" i="4"/>
  <c r="CL25" i="4"/>
  <c r="CL88" i="4" s="1"/>
  <c r="CP25" i="4"/>
  <c r="CP88" i="4" s="1"/>
  <c r="CT25" i="4"/>
  <c r="CT88" i="4" s="1"/>
  <c r="CX25" i="4"/>
  <c r="DB25" i="4"/>
  <c r="DB88" i="4" s="1"/>
  <c r="DF25" i="4"/>
  <c r="DJ25" i="4"/>
  <c r="DN25" i="4"/>
  <c r="DR25" i="4"/>
  <c r="DV25" i="4"/>
  <c r="DV88" i="4" s="1"/>
  <c r="DZ25" i="4"/>
  <c r="ED25" i="4"/>
  <c r="EH25" i="4"/>
  <c r="EH88" i="4" s="1"/>
  <c r="BY25" i="4"/>
  <c r="CC25" i="4"/>
  <c r="CG25" i="4"/>
  <c r="CK25" i="4"/>
  <c r="CK88" i="4" s="1"/>
  <c r="CO25" i="4"/>
  <c r="CO88" i="4" s="1"/>
  <c r="CS25" i="4"/>
  <c r="CW25" i="4"/>
  <c r="DA25" i="4"/>
  <c r="DE25" i="4"/>
  <c r="DI25" i="4"/>
  <c r="DM25" i="4"/>
  <c r="DQ25" i="4"/>
  <c r="DU25" i="4"/>
  <c r="DU88" i="4" s="1"/>
  <c r="DY25" i="4"/>
  <c r="EC25" i="4"/>
  <c r="EG25" i="4"/>
  <c r="EG88" i="4" s="1"/>
  <c r="CB25" i="4"/>
  <c r="CB88" i="4" s="1"/>
  <c r="CF25" i="4"/>
  <c r="CJ25" i="4"/>
  <c r="CN25" i="4"/>
  <c r="CR25" i="4"/>
  <c r="CV25" i="4"/>
  <c r="CZ25" i="4"/>
  <c r="DD25" i="4"/>
  <c r="DH25" i="4"/>
  <c r="DH88" i="4" s="1"/>
  <c r="DL25" i="4"/>
  <c r="DP25" i="4"/>
  <c r="DT25" i="4"/>
  <c r="DT88" i="4" s="1"/>
  <c r="DX25" i="4"/>
  <c r="DX88" i="4" s="1"/>
  <c r="EB25" i="4"/>
  <c r="EF25" i="4"/>
  <c r="EF88" i="4" s="1"/>
  <c r="EJ25" i="4"/>
  <c r="CA25" i="4"/>
  <c r="CE25" i="4"/>
  <c r="CI25" i="4"/>
  <c r="CM25" i="4"/>
  <c r="CQ25" i="4"/>
  <c r="CQ88" i="4" s="1"/>
  <c r="CU25" i="4"/>
  <c r="CY25" i="4"/>
  <c r="DC25" i="4"/>
  <c r="DC88" i="4" s="1"/>
  <c r="DG25" i="4"/>
  <c r="DG88" i="4" s="1"/>
  <c r="DK25" i="4"/>
  <c r="DO25" i="4"/>
  <c r="DS25" i="4"/>
  <c r="DW25" i="4"/>
  <c r="EA25" i="4"/>
  <c r="EE25" i="4"/>
  <c r="EI25" i="4"/>
  <c r="EI88" i="4" s="1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EJ21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EI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B17" i="4"/>
  <c r="CF17" i="4"/>
  <c r="CJ17" i="4"/>
  <c r="CN17" i="4"/>
  <c r="CR17" i="4"/>
  <c r="CV17" i="4"/>
  <c r="CZ17" i="4"/>
  <c r="DD17" i="4"/>
  <c r="DH17" i="4"/>
  <c r="DL17" i="4"/>
  <c r="DP17" i="4"/>
  <c r="DT17" i="4"/>
  <c r="DX17" i="4"/>
  <c r="EB17" i="4"/>
  <c r="EF17" i="4"/>
  <c r="EJ17" i="4"/>
  <c r="CA17" i="4"/>
  <c r="CE17" i="4"/>
  <c r="CI17" i="4"/>
  <c r="CM17" i="4"/>
  <c r="CQ17" i="4"/>
  <c r="CU17" i="4"/>
  <c r="CY17" i="4"/>
  <c r="DC17" i="4"/>
  <c r="DG17" i="4"/>
  <c r="DK17" i="4"/>
  <c r="DO17" i="4"/>
  <c r="DS17" i="4"/>
  <c r="DW17" i="4"/>
  <c r="EA17" i="4"/>
  <c r="EE17" i="4"/>
  <c r="EI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B13" i="4"/>
  <c r="CF13" i="4"/>
  <c r="CJ13" i="4"/>
  <c r="CN13" i="4"/>
  <c r="CR13" i="4"/>
  <c r="CV13" i="4"/>
  <c r="CZ13" i="4"/>
  <c r="DD13" i="4"/>
  <c r="DH13" i="4"/>
  <c r="DL13" i="4"/>
  <c r="DP13" i="4"/>
  <c r="DT13" i="4"/>
  <c r="DX13" i="4"/>
  <c r="EB13" i="4"/>
  <c r="EF13" i="4"/>
  <c r="EJ13" i="4"/>
  <c r="CA13" i="4"/>
  <c r="CE13" i="4"/>
  <c r="CI13" i="4"/>
  <c r="CM13" i="4"/>
  <c r="CQ13" i="4"/>
  <c r="CU13" i="4"/>
  <c r="CY13" i="4"/>
  <c r="DC13" i="4"/>
  <c r="DG13" i="4"/>
  <c r="DK13" i="4"/>
  <c r="DO13" i="4"/>
  <c r="DS13" i="4"/>
  <c r="DW13" i="4"/>
  <c r="EA13" i="4"/>
  <c r="EE13" i="4"/>
  <c r="EI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B9" i="4"/>
  <c r="CF9" i="4"/>
  <c r="CJ9" i="4"/>
  <c r="CN9" i="4"/>
  <c r="CR9" i="4"/>
  <c r="CV9" i="4"/>
  <c r="CZ9" i="4"/>
  <c r="DD9" i="4"/>
  <c r="DH9" i="4"/>
  <c r="DL9" i="4"/>
  <c r="DP9" i="4"/>
  <c r="DT9" i="4"/>
  <c r="DX9" i="4"/>
  <c r="EB9" i="4"/>
  <c r="EF9" i="4"/>
  <c r="EJ9" i="4"/>
  <c r="CA9" i="4"/>
  <c r="CE9" i="4"/>
  <c r="CI9" i="4"/>
  <c r="CM9" i="4"/>
  <c r="CQ9" i="4"/>
  <c r="CU9" i="4"/>
  <c r="CY9" i="4"/>
  <c r="DC9" i="4"/>
  <c r="DG9" i="4"/>
  <c r="DK9" i="4"/>
  <c r="DO9" i="4"/>
  <c r="DS9" i="4"/>
  <c r="DW9" i="4"/>
  <c r="EA9" i="4"/>
  <c r="EE9" i="4"/>
  <c r="EI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B5" i="4"/>
  <c r="CF5" i="4"/>
  <c r="CJ5" i="4"/>
  <c r="CN5" i="4"/>
  <c r="CR5" i="4"/>
  <c r="CV5" i="4"/>
  <c r="CZ5" i="4"/>
  <c r="DD5" i="4"/>
  <c r="DH5" i="4"/>
  <c r="DL5" i="4"/>
  <c r="DP5" i="4"/>
  <c r="DT5" i="4"/>
  <c r="DX5" i="4"/>
  <c r="EB5" i="4"/>
  <c r="EF5" i="4"/>
  <c r="EJ5" i="4"/>
  <c r="CA5" i="4"/>
  <c r="CE5" i="4"/>
  <c r="CI5" i="4"/>
  <c r="CM5" i="4"/>
  <c r="CQ5" i="4"/>
  <c r="CU5" i="4"/>
  <c r="CY5" i="4"/>
  <c r="DC5" i="4"/>
  <c r="DG5" i="4"/>
  <c r="DK5" i="4"/>
  <c r="DO5" i="4"/>
  <c r="DS5" i="4"/>
  <c r="DW5" i="4"/>
  <c r="EA5" i="4"/>
  <c r="EE5" i="4"/>
  <c r="EI5" i="4"/>
  <c r="D13" i="2"/>
  <c r="E13" i="2"/>
  <c r="F13" i="2"/>
  <c r="G13" i="2"/>
  <c r="H13" i="2"/>
  <c r="K13" i="2"/>
  <c r="L13" i="2"/>
  <c r="M13" i="2"/>
  <c r="N13" i="2"/>
  <c r="O13" i="2"/>
  <c r="R13" i="2"/>
  <c r="S13" i="2"/>
  <c r="T13" i="2"/>
  <c r="U13" i="2"/>
  <c r="V13" i="2"/>
  <c r="Y13" i="2"/>
  <c r="Z13" i="2"/>
  <c r="AA13" i="2"/>
  <c r="AB13" i="2"/>
  <c r="AC13" i="2"/>
  <c r="AF13" i="2"/>
  <c r="AG13" i="2"/>
  <c r="AH13" i="2"/>
  <c r="AI13" i="2"/>
  <c r="AJ13" i="2"/>
  <c r="AM13" i="2"/>
  <c r="AN13" i="2"/>
  <c r="AO13" i="2"/>
  <c r="AP13" i="2"/>
  <c r="AQ13" i="2"/>
  <c r="AT13" i="2"/>
  <c r="AU13" i="2"/>
  <c r="AV13" i="2"/>
  <c r="AW13" i="2"/>
  <c r="AX13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V13" i="2"/>
  <c r="BW13" i="2"/>
  <c r="BX13" i="2"/>
  <c r="BY13" i="2"/>
  <c r="BZ13" i="2"/>
  <c r="CA13" i="2"/>
  <c r="CC13" i="2"/>
  <c r="CD13" i="2"/>
  <c r="CE13" i="2"/>
  <c r="CF13" i="2"/>
  <c r="CG13" i="2"/>
  <c r="CJ13" i="2"/>
  <c r="CK13" i="2"/>
  <c r="CL13" i="2"/>
  <c r="CM13" i="2"/>
  <c r="CN13" i="2"/>
  <c r="CO13" i="2"/>
  <c r="CQ13" i="2"/>
  <c r="CR13" i="2"/>
  <c r="CS13" i="2"/>
  <c r="CT13" i="2"/>
  <c r="CU13" i="2"/>
  <c r="CX13" i="2"/>
  <c r="CY13" i="2"/>
  <c r="CZ13" i="2"/>
  <c r="DA13" i="2"/>
  <c r="DB13" i="2"/>
  <c r="DE13" i="2"/>
  <c r="DF13" i="2"/>
  <c r="DG13" i="2"/>
  <c r="DH13" i="2"/>
  <c r="DI13" i="2"/>
  <c r="DL13" i="2"/>
  <c r="DM13" i="2"/>
  <c r="DN13" i="2"/>
  <c r="DO13" i="2"/>
  <c r="DP13" i="2"/>
  <c r="DS13" i="2"/>
  <c r="DT13" i="2"/>
  <c r="DU13" i="2"/>
  <c r="DV13" i="2"/>
  <c r="DW13" i="2"/>
  <c r="DZ13" i="2"/>
  <c r="EA13" i="2"/>
  <c r="EB13" i="2"/>
  <c r="EC13" i="2"/>
  <c r="ED13" i="2"/>
  <c r="EG13" i="2"/>
  <c r="EH13" i="2"/>
  <c r="EI13" i="2"/>
  <c r="EJ13" i="2"/>
  <c r="EK13" i="2"/>
  <c r="EN13" i="2"/>
  <c r="EO13" i="2"/>
  <c r="EP13" i="2"/>
  <c r="EQ13" i="2"/>
  <c r="ER13" i="2"/>
  <c r="EU13" i="2"/>
  <c r="EV13" i="2"/>
  <c r="EW13" i="2"/>
  <c r="EX13" i="2"/>
  <c r="EY13" i="2"/>
  <c r="FB13" i="2"/>
  <c r="FC13" i="2"/>
  <c r="FD13" i="2"/>
  <c r="FE13" i="2"/>
  <c r="FF13" i="2"/>
  <c r="FI13" i="2"/>
  <c r="FJ13" i="2"/>
  <c r="FK13" i="2"/>
  <c r="FL13" i="2"/>
  <c r="FM13" i="2"/>
  <c r="FP13" i="2"/>
  <c r="FQ13" i="2"/>
  <c r="FR13" i="2"/>
  <c r="FT13" i="2"/>
  <c r="FW13" i="2"/>
  <c r="FX13" i="2"/>
  <c r="FY13" i="2"/>
  <c r="FZ13" i="2"/>
  <c r="GA13" i="2"/>
  <c r="GD13" i="2"/>
  <c r="GE13" i="2"/>
  <c r="GF13" i="2"/>
  <c r="GG13" i="2"/>
  <c r="GH13" i="2"/>
  <c r="GI13" i="2"/>
  <c r="GK13" i="2"/>
  <c r="GL13" i="2"/>
  <c r="GM13" i="2"/>
  <c r="GN13" i="2"/>
  <c r="GO13" i="2"/>
  <c r="GR13" i="2"/>
  <c r="GS13" i="2"/>
  <c r="GT13" i="2"/>
  <c r="GU13" i="2"/>
  <c r="GV13" i="2"/>
  <c r="GY13" i="2"/>
  <c r="GZ13" i="2"/>
  <c r="HA13" i="2"/>
  <c r="HB13" i="2"/>
  <c r="HC13" i="2"/>
  <c r="HF13" i="2"/>
  <c r="HG13" i="2"/>
  <c r="HH13" i="2"/>
  <c r="HI13" i="2"/>
  <c r="HJ13" i="2"/>
  <c r="HM13" i="2"/>
  <c r="HN13" i="2"/>
  <c r="HO13" i="2"/>
  <c r="HP13" i="2"/>
  <c r="HQ13" i="2"/>
  <c r="HR13" i="2"/>
  <c r="HT13" i="2"/>
  <c r="HU13" i="2"/>
  <c r="HV13" i="2"/>
  <c r="HW13" i="2"/>
  <c r="HX13" i="2"/>
  <c r="HY13" i="2"/>
  <c r="IA13" i="2"/>
  <c r="IB13" i="2"/>
  <c r="IC13" i="2"/>
  <c r="ID13" i="2"/>
  <c r="IE13" i="2"/>
  <c r="IH13" i="2"/>
  <c r="II13" i="2"/>
  <c r="IJ13" i="2"/>
  <c r="IK13" i="2"/>
  <c r="IL13" i="2"/>
  <c r="IM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Y13" i="2"/>
  <c r="MB13" i="2"/>
  <c r="MC13" i="2"/>
  <c r="MD13" i="2"/>
  <c r="ME13" i="2"/>
  <c r="MF13" i="2"/>
  <c r="MI13" i="2"/>
  <c r="MJ13" i="2"/>
  <c r="MK13" i="2"/>
  <c r="ML13" i="2"/>
  <c r="MM13" i="2"/>
  <c r="MN13" i="2"/>
  <c r="MP13" i="2"/>
  <c r="MQ13" i="2"/>
  <c r="MR13" i="2"/>
  <c r="MS13" i="2"/>
  <c r="MT13" i="2"/>
  <c r="MW13" i="2"/>
  <c r="MX13" i="2"/>
  <c r="MY13" i="2"/>
  <c r="MZ13" i="2"/>
  <c r="NA13" i="2"/>
  <c r="NB13" i="2"/>
  <c r="ND13" i="2"/>
  <c r="NE13" i="2"/>
  <c r="NF13" i="2"/>
  <c r="NG13" i="2"/>
  <c r="NH13" i="2"/>
  <c r="NK13" i="2"/>
  <c r="NL13" i="2"/>
  <c r="NM13" i="2"/>
  <c r="NN13" i="2"/>
  <c r="NO13" i="2"/>
  <c r="NP13" i="2"/>
  <c r="NR13" i="2"/>
  <c r="NS13" i="2"/>
  <c r="NT13" i="2"/>
  <c r="NU13" i="2"/>
  <c r="NV13" i="2"/>
  <c r="NY13" i="2"/>
  <c r="NZ13" i="2"/>
  <c r="OA13" i="2"/>
  <c r="OB13" i="2"/>
  <c r="OC13" i="2"/>
  <c r="OF13" i="2"/>
  <c r="OG13" i="2"/>
  <c r="OH13" i="2"/>
  <c r="OI13" i="2"/>
  <c r="OJ13" i="2"/>
  <c r="OM13" i="2"/>
  <c r="ON13" i="2"/>
  <c r="OO13" i="2"/>
  <c r="OP13" i="2"/>
  <c r="OQ13" i="2"/>
  <c r="OR13" i="2"/>
  <c r="OT13" i="2"/>
  <c r="OU13" i="2"/>
  <c r="OV13" i="2"/>
  <c r="OW13" i="2"/>
  <c r="OX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QC13" i="2"/>
  <c r="QD13" i="2"/>
  <c r="QE13" i="2"/>
  <c r="QF13" i="2"/>
  <c r="QG13" i="2"/>
  <c r="QH13" i="2"/>
  <c r="D14" i="2"/>
  <c r="E14" i="2"/>
  <c r="F14" i="2"/>
  <c r="G14" i="2"/>
  <c r="H14" i="2"/>
  <c r="K14" i="2"/>
  <c r="L14" i="2"/>
  <c r="M14" i="2"/>
  <c r="N14" i="2"/>
  <c r="O14" i="2"/>
  <c r="R14" i="2"/>
  <c r="S14" i="2"/>
  <c r="T14" i="2"/>
  <c r="U14" i="2"/>
  <c r="V14" i="2"/>
  <c r="Y14" i="2"/>
  <c r="Z14" i="2"/>
  <c r="AA14" i="2"/>
  <c r="AB14" i="2"/>
  <c r="AC14" i="2"/>
  <c r="AF14" i="2"/>
  <c r="AG14" i="2"/>
  <c r="AH14" i="2"/>
  <c r="AI14" i="2"/>
  <c r="AJ14" i="2"/>
  <c r="AK14" i="2"/>
  <c r="AM14" i="2"/>
  <c r="AN14" i="2"/>
  <c r="AO14" i="2"/>
  <c r="AP14" i="2"/>
  <c r="AQ14" i="2"/>
  <c r="AT14" i="2"/>
  <c r="AU14" i="2"/>
  <c r="AV14" i="2"/>
  <c r="AW14" i="2"/>
  <c r="AX14" i="2"/>
  <c r="AY14" i="2"/>
  <c r="BA14" i="2"/>
  <c r="BB14" i="2"/>
  <c r="BC14" i="2"/>
  <c r="BD14" i="2"/>
  <c r="BE14" i="2"/>
  <c r="BF14" i="2"/>
  <c r="BH14" i="2"/>
  <c r="BI14" i="2"/>
  <c r="BJ14" i="2"/>
  <c r="BK14" i="2"/>
  <c r="BL14" i="2"/>
  <c r="BM14" i="2"/>
  <c r="BO14" i="2"/>
  <c r="BP14" i="2"/>
  <c r="BQ14" i="2"/>
  <c r="BR14" i="2"/>
  <c r="BS14" i="2"/>
  <c r="BT14" i="2"/>
  <c r="BV14" i="2"/>
  <c r="BW14" i="2"/>
  <c r="BX14" i="2"/>
  <c r="BY14" i="2"/>
  <c r="BZ14" i="2"/>
  <c r="CA14" i="2"/>
  <c r="CC14" i="2"/>
  <c r="CD14" i="2"/>
  <c r="CE14" i="2"/>
  <c r="CF14" i="2"/>
  <c r="CG14" i="2"/>
  <c r="CH14" i="2"/>
  <c r="CJ14" i="2"/>
  <c r="CK14" i="2"/>
  <c r="CL14" i="2"/>
  <c r="CM14" i="2"/>
  <c r="CN14" i="2"/>
  <c r="CO14" i="2"/>
  <c r="CQ14" i="2"/>
  <c r="CR14" i="2"/>
  <c r="CS14" i="2"/>
  <c r="CT14" i="2"/>
  <c r="CU14" i="2"/>
  <c r="CV14" i="2"/>
  <c r="CX14" i="2"/>
  <c r="CY14" i="2"/>
  <c r="CZ14" i="2"/>
  <c r="DA14" i="2"/>
  <c r="DB14" i="2"/>
  <c r="DC14" i="2"/>
  <c r="DE14" i="2"/>
  <c r="DF14" i="2"/>
  <c r="DG14" i="2"/>
  <c r="DH14" i="2"/>
  <c r="DI14" i="2"/>
  <c r="DJ14" i="2"/>
  <c r="DL14" i="2"/>
  <c r="DM14" i="2"/>
  <c r="DN14" i="2"/>
  <c r="DO14" i="2"/>
  <c r="DP14" i="2"/>
  <c r="DQ14" i="2"/>
  <c r="DS14" i="2"/>
  <c r="DT14" i="2"/>
  <c r="DU14" i="2"/>
  <c r="DV14" i="2"/>
  <c r="DW14" i="2"/>
  <c r="DX14" i="2"/>
  <c r="DZ14" i="2"/>
  <c r="EA14" i="2"/>
  <c r="EB14" i="2"/>
  <c r="EC14" i="2"/>
  <c r="ED14" i="2"/>
  <c r="EE14" i="2"/>
  <c r="EG14" i="2"/>
  <c r="EH14" i="2"/>
  <c r="EI14" i="2"/>
  <c r="EJ14" i="2"/>
  <c r="EK14" i="2"/>
  <c r="EL14" i="2"/>
  <c r="EN14" i="2"/>
  <c r="EO14" i="2"/>
  <c r="EP14" i="2"/>
  <c r="EQ14" i="2"/>
  <c r="ER14" i="2"/>
  <c r="ES14" i="2"/>
  <c r="EU14" i="2"/>
  <c r="EV14" i="2"/>
  <c r="EW14" i="2"/>
  <c r="EX14" i="2"/>
  <c r="EY14" i="2"/>
  <c r="EZ14" i="2"/>
  <c r="FB14" i="2"/>
  <c r="FC14" i="2"/>
  <c r="FD14" i="2"/>
  <c r="FE14" i="2"/>
  <c r="FF14" i="2"/>
  <c r="FG14" i="2"/>
  <c r="FI14" i="2"/>
  <c r="FJ14" i="2"/>
  <c r="FK14" i="2"/>
  <c r="FL14" i="2"/>
  <c r="FM14" i="2"/>
  <c r="FN14" i="2"/>
  <c r="FP14" i="2"/>
  <c r="FQ14" i="2"/>
  <c r="FR14" i="2"/>
  <c r="FS14" i="2"/>
  <c r="FT14" i="2"/>
  <c r="FU14" i="2"/>
  <c r="FW14" i="2"/>
  <c r="FX14" i="2"/>
  <c r="FY14" i="2"/>
  <c r="FZ14" i="2"/>
  <c r="GA14" i="2"/>
  <c r="GB14" i="2"/>
  <c r="GD14" i="2"/>
  <c r="GE14" i="2"/>
  <c r="GF14" i="2"/>
  <c r="GG14" i="2"/>
  <c r="GH14" i="2"/>
  <c r="GI14" i="2"/>
  <c r="GK14" i="2"/>
  <c r="GL14" i="2"/>
  <c r="GM14" i="2"/>
  <c r="GN14" i="2"/>
  <c r="GO14" i="2"/>
  <c r="GP14" i="2"/>
  <c r="GR14" i="2"/>
  <c r="GS14" i="2"/>
  <c r="GT14" i="2"/>
  <c r="GU14" i="2"/>
  <c r="GV14" i="2"/>
  <c r="GW14" i="2"/>
  <c r="GY14" i="2"/>
  <c r="GZ14" i="2"/>
  <c r="HA14" i="2"/>
  <c r="HB14" i="2"/>
  <c r="HC14" i="2"/>
  <c r="HD14" i="2"/>
  <c r="HF14" i="2"/>
  <c r="HG14" i="2"/>
  <c r="HH14" i="2"/>
  <c r="HI14" i="2"/>
  <c r="HJ14" i="2"/>
  <c r="HK14" i="2"/>
  <c r="HM14" i="2"/>
  <c r="HN14" i="2"/>
  <c r="HO14" i="2"/>
  <c r="HP14" i="2"/>
  <c r="HQ14" i="2"/>
  <c r="HR14" i="2"/>
  <c r="HT14" i="2"/>
  <c r="HU14" i="2"/>
  <c r="HV14" i="2"/>
  <c r="HW14" i="2"/>
  <c r="HX14" i="2"/>
  <c r="HY14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Y14" i="2"/>
  <c r="LZ14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QC14" i="2"/>
  <c r="QD14" i="2"/>
  <c r="QE14" i="2"/>
  <c r="QF14" i="2"/>
  <c r="QG14" i="2"/>
  <c r="QH14" i="2"/>
  <c r="D15" i="2"/>
  <c r="E15" i="2"/>
  <c r="F15" i="2"/>
  <c r="G15" i="2"/>
  <c r="H15" i="2"/>
  <c r="K15" i="2"/>
  <c r="L15" i="2"/>
  <c r="M15" i="2"/>
  <c r="N15" i="2"/>
  <c r="O15" i="2"/>
  <c r="R15" i="2"/>
  <c r="S15" i="2"/>
  <c r="T15" i="2"/>
  <c r="U15" i="2"/>
  <c r="V15" i="2"/>
  <c r="Y15" i="2"/>
  <c r="Z15" i="2"/>
  <c r="AA15" i="2"/>
  <c r="AB15" i="2"/>
  <c r="AC15" i="2"/>
  <c r="AF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BA15" i="2"/>
  <c r="BB15" i="2"/>
  <c r="BC15" i="2"/>
  <c r="BD15" i="2"/>
  <c r="BE15" i="2"/>
  <c r="BH15" i="2"/>
  <c r="BI15" i="2"/>
  <c r="BJ15" i="2"/>
  <c r="BK15" i="2"/>
  <c r="BL15" i="2"/>
  <c r="BM15" i="2"/>
  <c r="BO15" i="2"/>
  <c r="BP15" i="2"/>
  <c r="BQ15" i="2"/>
  <c r="BR15" i="2"/>
  <c r="BS15" i="2"/>
  <c r="BV15" i="2"/>
  <c r="BW15" i="2"/>
  <c r="BX15" i="2"/>
  <c r="BY15" i="2"/>
  <c r="BZ15" i="2"/>
  <c r="CC15" i="2"/>
  <c r="CD15" i="2"/>
  <c r="CE15" i="2"/>
  <c r="CF15" i="2"/>
  <c r="CG15" i="2"/>
  <c r="CJ15" i="2"/>
  <c r="CK15" i="2"/>
  <c r="CL15" i="2"/>
  <c r="CM15" i="2"/>
  <c r="CN15" i="2"/>
  <c r="CQ15" i="2"/>
  <c r="CR15" i="2"/>
  <c r="CS15" i="2"/>
  <c r="CT15" i="2"/>
  <c r="CU15" i="2"/>
  <c r="CV15" i="2"/>
  <c r="CX15" i="2"/>
  <c r="CY15" i="2"/>
  <c r="CZ15" i="2"/>
  <c r="DA15" i="2"/>
  <c r="DB15" i="2"/>
  <c r="DE15" i="2"/>
  <c r="DF15" i="2"/>
  <c r="DG15" i="2"/>
  <c r="DH15" i="2"/>
  <c r="DI15" i="2"/>
  <c r="DL15" i="2"/>
  <c r="DM15" i="2"/>
  <c r="DN15" i="2"/>
  <c r="DO15" i="2"/>
  <c r="DP15" i="2"/>
  <c r="DS15" i="2"/>
  <c r="DT15" i="2"/>
  <c r="DU15" i="2"/>
  <c r="DV15" i="2"/>
  <c r="DW15" i="2"/>
  <c r="DZ15" i="2"/>
  <c r="EA15" i="2"/>
  <c r="EB15" i="2"/>
  <c r="EC15" i="2"/>
  <c r="ED15" i="2"/>
  <c r="EG15" i="2"/>
  <c r="EH15" i="2"/>
  <c r="EI15" i="2"/>
  <c r="EJ15" i="2"/>
  <c r="EK15" i="2"/>
  <c r="EN15" i="2"/>
  <c r="EO15" i="2"/>
  <c r="EP15" i="2"/>
  <c r="EQ15" i="2"/>
  <c r="ER15" i="2"/>
  <c r="EU15" i="2"/>
  <c r="EV15" i="2"/>
  <c r="EW15" i="2"/>
  <c r="EX15" i="2"/>
  <c r="EY15" i="2"/>
  <c r="FB15" i="2"/>
  <c r="FC15" i="2"/>
  <c r="FD15" i="2"/>
  <c r="FE15" i="2"/>
  <c r="FF15" i="2"/>
  <c r="FI15" i="2"/>
  <c r="FJ15" i="2"/>
  <c r="FK15" i="2"/>
  <c r="FL15" i="2"/>
  <c r="FM15" i="2"/>
  <c r="FP15" i="2"/>
  <c r="FQ15" i="2"/>
  <c r="FR15" i="2"/>
  <c r="FS15" i="2"/>
  <c r="FT15" i="2"/>
  <c r="FU15" i="2"/>
  <c r="FW15" i="2"/>
  <c r="FX15" i="2"/>
  <c r="FY15" i="2"/>
  <c r="FZ15" i="2"/>
  <c r="GA15" i="2"/>
  <c r="GD15" i="2"/>
  <c r="GE15" i="2"/>
  <c r="GF15" i="2"/>
  <c r="GG15" i="2"/>
  <c r="GH15" i="2"/>
  <c r="GK15" i="2"/>
  <c r="GL15" i="2"/>
  <c r="GM15" i="2"/>
  <c r="GN15" i="2"/>
  <c r="GO15" i="2"/>
  <c r="GP15" i="2"/>
  <c r="GR15" i="2"/>
  <c r="GS15" i="2"/>
  <c r="GT15" i="2"/>
  <c r="GU15" i="2"/>
  <c r="GV15" i="2"/>
  <c r="GY15" i="2"/>
  <c r="GZ15" i="2"/>
  <c r="HA15" i="2"/>
  <c r="HB15" i="2"/>
  <c r="HC15" i="2"/>
  <c r="HF15" i="2"/>
  <c r="HG15" i="2"/>
  <c r="HH15" i="2"/>
  <c r="HI15" i="2"/>
  <c r="HJ15" i="2"/>
  <c r="HM15" i="2"/>
  <c r="HN15" i="2"/>
  <c r="HO15" i="2"/>
  <c r="HP15" i="2"/>
  <c r="HQ15" i="2"/>
  <c r="HR15" i="2"/>
  <c r="HT15" i="2"/>
  <c r="HU15" i="2"/>
  <c r="HV15" i="2"/>
  <c r="HW15" i="2"/>
  <c r="HX15" i="2"/>
  <c r="HY15" i="2"/>
  <c r="IA15" i="2"/>
  <c r="IB15" i="2"/>
  <c r="IC15" i="2"/>
  <c r="ID15" i="2"/>
  <c r="IE15" i="2"/>
  <c r="IH15" i="2"/>
  <c r="II15" i="2"/>
  <c r="IJ15" i="2"/>
  <c r="IK15" i="2"/>
  <c r="IL15" i="2"/>
  <c r="IM15" i="2"/>
  <c r="IO15" i="2"/>
  <c r="IP15" i="2"/>
  <c r="IQ15" i="2"/>
  <c r="IR15" i="2"/>
  <c r="IS15" i="2"/>
  <c r="IT15" i="2"/>
  <c r="IV15" i="2"/>
  <c r="IW15" i="2"/>
  <c r="IX15" i="2"/>
  <c r="IY15" i="2"/>
  <c r="IZ15" i="2"/>
  <c r="JC15" i="2"/>
  <c r="JD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Y15" i="2"/>
  <c r="MB15" i="2"/>
  <c r="MC15" i="2"/>
  <c r="MD15" i="2"/>
  <c r="ME15" i="2"/>
  <c r="MF15" i="2"/>
  <c r="MG15" i="2"/>
  <c r="MI15" i="2"/>
  <c r="MJ15" i="2"/>
  <c r="MK15" i="2"/>
  <c r="ML15" i="2"/>
  <c r="MM15" i="2"/>
  <c r="MN15" i="2"/>
  <c r="MP15" i="2"/>
  <c r="MQ15" i="2"/>
  <c r="MR15" i="2"/>
  <c r="MS15" i="2"/>
  <c r="MT15" i="2"/>
  <c r="MU15" i="2"/>
  <c r="MW15" i="2"/>
  <c r="MX15" i="2"/>
  <c r="MY15" i="2"/>
  <c r="MZ15" i="2"/>
  <c r="NA15" i="2"/>
  <c r="NB15" i="2"/>
  <c r="ND15" i="2"/>
  <c r="NE15" i="2"/>
  <c r="NF15" i="2"/>
  <c r="NG15" i="2"/>
  <c r="NH15" i="2"/>
  <c r="NI15" i="2"/>
  <c r="NK15" i="2"/>
  <c r="NL15" i="2"/>
  <c r="NM15" i="2"/>
  <c r="NN15" i="2"/>
  <c r="NO15" i="2"/>
  <c r="NP15" i="2"/>
  <c r="NR15" i="2"/>
  <c r="NS15" i="2"/>
  <c r="NT15" i="2"/>
  <c r="NU15" i="2"/>
  <c r="NV15" i="2"/>
  <c r="NW15" i="2"/>
  <c r="NY15" i="2"/>
  <c r="NZ15" i="2"/>
  <c r="OA15" i="2"/>
  <c r="OB15" i="2"/>
  <c r="OC15" i="2"/>
  <c r="OD15" i="2"/>
  <c r="OF15" i="2"/>
  <c r="OG15" i="2"/>
  <c r="OH15" i="2"/>
  <c r="OI15" i="2"/>
  <c r="OJ15" i="2"/>
  <c r="OK15" i="2"/>
  <c r="OM15" i="2"/>
  <c r="ON15" i="2"/>
  <c r="OO15" i="2"/>
  <c r="OP15" i="2"/>
  <c r="OQ15" i="2"/>
  <c r="OR15" i="2"/>
  <c r="OT15" i="2"/>
  <c r="OU15" i="2"/>
  <c r="OV15" i="2"/>
  <c r="OW15" i="2"/>
  <c r="OX15" i="2"/>
  <c r="OY15" i="2"/>
  <c r="PA15" i="2"/>
  <c r="PB15" i="2"/>
  <c r="PC15" i="2"/>
  <c r="PD15" i="2"/>
  <c r="PE15" i="2"/>
  <c r="PF15" i="2"/>
  <c r="PH15" i="2"/>
  <c r="PI15" i="2"/>
  <c r="PJ15" i="2"/>
  <c r="PK15" i="2"/>
  <c r="PL15" i="2"/>
  <c r="PM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QC15" i="2"/>
  <c r="QD15" i="2"/>
  <c r="QE15" i="2"/>
  <c r="QF15" i="2"/>
  <c r="QG15" i="2"/>
  <c r="QH15" i="2"/>
  <c r="D16" i="2"/>
  <c r="E16" i="2"/>
  <c r="F16" i="2"/>
  <c r="G16" i="2"/>
  <c r="H16" i="2"/>
  <c r="K16" i="2"/>
  <c r="L16" i="2"/>
  <c r="M16" i="2"/>
  <c r="N16" i="2"/>
  <c r="O16" i="2"/>
  <c r="R16" i="2"/>
  <c r="S16" i="2"/>
  <c r="T16" i="2"/>
  <c r="U16" i="2"/>
  <c r="V16" i="2"/>
  <c r="Y16" i="2"/>
  <c r="Z16" i="2"/>
  <c r="AA16" i="2"/>
  <c r="AB16" i="2"/>
  <c r="AC16" i="2"/>
  <c r="AF16" i="2"/>
  <c r="AG16" i="2"/>
  <c r="AH16" i="2"/>
  <c r="AI16" i="2"/>
  <c r="AJ16" i="2"/>
  <c r="AK16" i="2"/>
  <c r="AM16" i="2"/>
  <c r="AN16" i="2"/>
  <c r="AO16" i="2"/>
  <c r="AP16" i="2"/>
  <c r="AQ16" i="2"/>
  <c r="AR16" i="2"/>
  <c r="AT16" i="2"/>
  <c r="AU16" i="2"/>
  <c r="AV16" i="2"/>
  <c r="AW16" i="2"/>
  <c r="AX16" i="2"/>
  <c r="AY16" i="2"/>
  <c r="BA16" i="2"/>
  <c r="BB16" i="2"/>
  <c r="BC16" i="2"/>
  <c r="BD16" i="2"/>
  <c r="BE16" i="2"/>
  <c r="BF16" i="2"/>
  <c r="BH16" i="2"/>
  <c r="BI16" i="2"/>
  <c r="BJ16" i="2"/>
  <c r="BK16" i="2"/>
  <c r="BL16" i="2"/>
  <c r="BM16" i="2"/>
  <c r="BO16" i="2"/>
  <c r="BP16" i="2"/>
  <c r="BQ16" i="2"/>
  <c r="BR16" i="2"/>
  <c r="BS16" i="2"/>
  <c r="BT16" i="2"/>
  <c r="BV16" i="2"/>
  <c r="BW16" i="2"/>
  <c r="BX16" i="2"/>
  <c r="BY16" i="2"/>
  <c r="BZ16" i="2"/>
  <c r="CA16" i="2"/>
  <c r="CC16" i="2"/>
  <c r="CD16" i="2"/>
  <c r="CE16" i="2"/>
  <c r="CF16" i="2"/>
  <c r="CG16" i="2"/>
  <c r="CH16" i="2"/>
  <c r="CJ16" i="2"/>
  <c r="CK16" i="2"/>
  <c r="CL16" i="2"/>
  <c r="CM16" i="2"/>
  <c r="CN16" i="2"/>
  <c r="CO16" i="2"/>
  <c r="CQ16" i="2"/>
  <c r="CR16" i="2"/>
  <c r="CS16" i="2"/>
  <c r="CT16" i="2"/>
  <c r="CU16" i="2"/>
  <c r="CV16" i="2"/>
  <c r="CX16" i="2"/>
  <c r="CY16" i="2"/>
  <c r="CZ16" i="2"/>
  <c r="DA16" i="2"/>
  <c r="DB16" i="2"/>
  <c r="DC16" i="2"/>
  <c r="DE16" i="2"/>
  <c r="DF16" i="2"/>
  <c r="DG16" i="2"/>
  <c r="DH16" i="2"/>
  <c r="DI16" i="2"/>
  <c r="DJ16" i="2"/>
  <c r="DL16" i="2"/>
  <c r="DM16" i="2"/>
  <c r="DN16" i="2"/>
  <c r="DO16" i="2"/>
  <c r="DP16" i="2"/>
  <c r="DQ16" i="2"/>
  <c r="DS16" i="2"/>
  <c r="DT16" i="2"/>
  <c r="DU16" i="2"/>
  <c r="DV16" i="2"/>
  <c r="DW16" i="2"/>
  <c r="DX16" i="2"/>
  <c r="DZ16" i="2"/>
  <c r="EA16" i="2"/>
  <c r="EB16" i="2"/>
  <c r="EC16" i="2"/>
  <c r="ED16" i="2"/>
  <c r="EE16" i="2"/>
  <c r="EG16" i="2"/>
  <c r="EH16" i="2"/>
  <c r="EI16" i="2"/>
  <c r="EJ16" i="2"/>
  <c r="EK16" i="2"/>
  <c r="EL16" i="2"/>
  <c r="EN16" i="2"/>
  <c r="EO16" i="2"/>
  <c r="EP16" i="2"/>
  <c r="EQ16" i="2"/>
  <c r="ER16" i="2"/>
  <c r="ES16" i="2"/>
  <c r="EU16" i="2"/>
  <c r="EV16" i="2"/>
  <c r="EW16" i="2"/>
  <c r="EX16" i="2"/>
  <c r="EY16" i="2"/>
  <c r="EZ16" i="2"/>
  <c r="FB16" i="2"/>
  <c r="FC16" i="2"/>
  <c r="FD16" i="2"/>
  <c r="FE16" i="2"/>
  <c r="FF16" i="2"/>
  <c r="FG16" i="2"/>
  <c r="FI16" i="2"/>
  <c r="FJ16" i="2"/>
  <c r="FK16" i="2"/>
  <c r="FL16" i="2"/>
  <c r="FM16" i="2"/>
  <c r="FN16" i="2"/>
  <c r="FP16" i="2"/>
  <c r="FQ16" i="2"/>
  <c r="FR16" i="2"/>
  <c r="FS16" i="2"/>
  <c r="FT16" i="2"/>
  <c r="FU16" i="2"/>
  <c r="FW16" i="2"/>
  <c r="FX16" i="2"/>
  <c r="FY16" i="2"/>
  <c r="FZ16" i="2"/>
  <c r="GA16" i="2"/>
  <c r="GB16" i="2"/>
  <c r="GD16" i="2"/>
  <c r="GE16" i="2"/>
  <c r="GF16" i="2"/>
  <c r="GG16" i="2"/>
  <c r="GH16" i="2"/>
  <c r="GI16" i="2"/>
  <c r="GK16" i="2"/>
  <c r="GL16" i="2"/>
  <c r="GM16" i="2"/>
  <c r="GN16" i="2"/>
  <c r="GO16" i="2"/>
  <c r="GP16" i="2"/>
  <c r="GR16" i="2"/>
  <c r="GS16" i="2"/>
  <c r="GT16" i="2"/>
  <c r="GU16" i="2"/>
  <c r="GV16" i="2"/>
  <c r="GW16" i="2"/>
  <c r="GY16" i="2"/>
  <c r="GZ16" i="2"/>
  <c r="HA16" i="2"/>
  <c r="HB16" i="2"/>
  <c r="HC16" i="2"/>
  <c r="HD16" i="2"/>
  <c r="HF16" i="2"/>
  <c r="HG16" i="2"/>
  <c r="HH16" i="2"/>
  <c r="HI16" i="2"/>
  <c r="HJ16" i="2"/>
  <c r="HK16" i="2"/>
  <c r="HM16" i="2"/>
  <c r="HN16" i="2"/>
  <c r="HO16" i="2"/>
  <c r="HP16" i="2"/>
  <c r="HQ16" i="2"/>
  <c r="HR16" i="2"/>
  <c r="HT16" i="2"/>
  <c r="HU16" i="2"/>
  <c r="HV16" i="2"/>
  <c r="HW16" i="2"/>
  <c r="HX16" i="2"/>
  <c r="HY16" i="2"/>
  <c r="IA16" i="2"/>
  <c r="IB16" i="2"/>
  <c r="IC16" i="2"/>
  <c r="ID16" i="2"/>
  <c r="IE16" i="2"/>
  <c r="IF16" i="2"/>
  <c r="IH16" i="2"/>
  <c r="II16" i="2"/>
  <c r="IJ16" i="2"/>
  <c r="IK16" i="2"/>
  <c r="IL16" i="2"/>
  <c r="IM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Y16" i="2"/>
  <c r="LZ16" i="2"/>
  <c r="MB16" i="2"/>
  <c r="MC16" i="2"/>
  <c r="MD16" i="2"/>
  <c r="ME16" i="2"/>
  <c r="MF16" i="2"/>
  <c r="MG16" i="2"/>
  <c r="MI16" i="2"/>
  <c r="MJ16" i="2"/>
  <c r="MK16" i="2"/>
  <c r="ML16" i="2"/>
  <c r="MM16" i="2"/>
  <c r="MN16" i="2"/>
  <c r="MP16" i="2"/>
  <c r="MQ16" i="2"/>
  <c r="MR16" i="2"/>
  <c r="MS16" i="2"/>
  <c r="MT16" i="2"/>
  <c r="MU16" i="2"/>
  <c r="MW16" i="2"/>
  <c r="MX16" i="2"/>
  <c r="MY16" i="2"/>
  <c r="MZ16" i="2"/>
  <c r="NA16" i="2"/>
  <c r="NB16" i="2"/>
  <c r="ND16" i="2"/>
  <c r="NE16" i="2"/>
  <c r="NF16" i="2"/>
  <c r="NG16" i="2"/>
  <c r="NH16" i="2"/>
  <c r="NI16" i="2"/>
  <c r="NK16" i="2"/>
  <c r="NL16" i="2"/>
  <c r="NM16" i="2"/>
  <c r="NN16" i="2"/>
  <c r="NO16" i="2"/>
  <c r="NP16" i="2"/>
  <c r="NR16" i="2"/>
  <c r="NS16" i="2"/>
  <c r="NT16" i="2"/>
  <c r="NU16" i="2"/>
  <c r="NV16" i="2"/>
  <c r="NW16" i="2"/>
  <c r="NY16" i="2"/>
  <c r="NZ16" i="2"/>
  <c r="OA16" i="2"/>
  <c r="OB16" i="2"/>
  <c r="OC16" i="2"/>
  <c r="OD16" i="2"/>
  <c r="OF16" i="2"/>
  <c r="OG16" i="2"/>
  <c r="OH16" i="2"/>
  <c r="OI16" i="2"/>
  <c r="OJ16" i="2"/>
  <c r="OK16" i="2"/>
  <c r="OM16" i="2"/>
  <c r="ON16" i="2"/>
  <c r="OO16" i="2"/>
  <c r="OP16" i="2"/>
  <c r="OQ16" i="2"/>
  <c r="OR16" i="2"/>
  <c r="OT16" i="2"/>
  <c r="OU16" i="2"/>
  <c r="OV16" i="2"/>
  <c r="OW16" i="2"/>
  <c r="OX16" i="2"/>
  <c r="OY16" i="2"/>
  <c r="PA16" i="2"/>
  <c r="PB16" i="2"/>
  <c r="PC16" i="2"/>
  <c r="PD16" i="2"/>
  <c r="PE16" i="2"/>
  <c r="PF16" i="2"/>
  <c r="PH16" i="2"/>
  <c r="PI16" i="2"/>
  <c r="PJ16" i="2"/>
  <c r="PK16" i="2"/>
  <c r="PL16" i="2"/>
  <c r="PM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QC16" i="2"/>
  <c r="QD16" i="2"/>
  <c r="QE16" i="2"/>
  <c r="QF16" i="2"/>
  <c r="QG16" i="2"/>
  <c r="QH16" i="2"/>
  <c r="D17" i="2"/>
  <c r="E17" i="2"/>
  <c r="F17" i="2"/>
  <c r="G17" i="2"/>
  <c r="H17" i="2"/>
  <c r="K17" i="2"/>
  <c r="L17" i="2"/>
  <c r="M17" i="2"/>
  <c r="N17" i="2"/>
  <c r="O17" i="2"/>
  <c r="R17" i="2"/>
  <c r="S17" i="2"/>
  <c r="T17" i="2"/>
  <c r="U17" i="2"/>
  <c r="V17" i="2"/>
  <c r="Y17" i="2"/>
  <c r="Z17" i="2"/>
  <c r="AA17" i="2"/>
  <c r="AB17" i="2"/>
  <c r="AC17" i="2"/>
  <c r="AF17" i="2"/>
  <c r="AG17" i="2"/>
  <c r="AH17" i="2"/>
  <c r="AI17" i="2"/>
  <c r="AJ17" i="2"/>
  <c r="AM17" i="2"/>
  <c r="AN17" i="2"/>
  <c r="AO17" i="2"/>
  <c r="AP17" i="2"/>
  <c r="AQ17" i="2"/>
  <c r="AT17" i="2"/>
  <c r="AU17" i="2"/>
  <c r="AV17" i="2"/>
  <c r="AW17" i="2"/>
  <c r="AX17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V17" i="2"/>
  <c r="BW17" i="2"/>
  <c r="BX17" i="2"/>
  <c r="BY17" i="2"/>
  <c r="BZ17" i="2"/>
  <c r="CC17" i="2"/>
  <c r="CD17" i="2"/>
  <c r="CE17" i="2"/>
  <c r="CF17" i="2"/>
  <c r="CG17" i="2"/>
  <c r="CJ17" i="2"/>
  <c r="CK17" i="2"/>
  <c r="CL17" i="2"/>
  <c r="CM17" i="2"/>
  <c r="CN17" i="2"/>
  <c r="CQ17" i="2"/>
  <c r="CR17" i="2"/>
  <c r="CS17" i="2"/>
  <c r="CT17" i="2"/>
  <c r="CU17" i="2"/>
  <c r="CX17" i="2"/>
  <c r="CY17" i="2"/>
  <c r="CZ17" i="2"/>
  <c r="DA17" i="2"/>
  <c r="DB17" i="2"/>
  <c r="DE17" i="2"/>
  <c r="DF17" i="2"/>
  <c r="DG17" i="2"/>
  <c r="DH17" i="2"/>
  <c r="DI17" i="2"/>
  <c r="DL17" i="2"/>
  <c r="DM17" i="2"/>
  <c r="DN17" i="2"/>
  <c r="DO17" i="2"/>
  <c r="DP17" i="2"/>
  <c r="DS17" i="2"/>
  <c r="DT17" i="2"/>
  <c r="DU17" i="2"/>
  <c r="DV17" i="2"/>
  <c r="DW17" i="2"/>
  <c r="DZ17" i="2"/>
  <c r="EA17" i="2"/>
  <c r="EB17" i="2"/>
  <c r="EC17" i="2"/>
  <c r="ED17" i="2"/>
  <c r="EG17" i="2"/>
  <c r="EH17" i="2"/>
  <c r="EI17" i="2"/>
  <c r="EJ17" i="2"/>
  <c r="EK17" i="2"/>
  <c r="EN17" i="2"/>
  <c r="EO17" i="2"/>
  <c r="EP17" i="2"/>
  <c r="EQ17" i="2"/>
  <c r="ER17" i="2"/>
  <c r="EU17" i="2"/>
  <c r="EV17" i="2"/>
  <c r="EW17" i="2"/>
  <c r="EX17" i="2"/>
  <c r="EY17" i="2"/>
  <c r="FB17" i="2"/>
  <c r="FC17" i="2"/>
  <c r="FD17" i="2"/>
  <c r="FE17" i="2"/>
  <c r="FF17" i="2"/>
  <c r="FI17" i="2"/>
  <c r="FJ17" i="2"/>
  <c r="FK17" i="2"/>
  <c r="FL17" i="2"/>
  <c r="FM17" i="2"/>
  <c r="FP17" i="2"/>
  <c r="FQ17" i="2"/>
  <c r="FR17" i="2"/>
  <c r="FS17" i="2"/>
  <c r="FT17" i="2"/>
  <c r="FW17" i="2"/>
  <c r="FX17" i="2"/>
  <c r="FY17" i="2"/>
  <c r="FZ17" i="2"/>
  <c r="GA17" i="2"/>
  <c r="GD17" i="2"/>
  <c r="GE17" i="2"/>
  <c r="GF17" i="2"/>
  <c r="GG17" i="2"/>
  <c r="GH17" i="2"/>
  <c r="GK17" i="2"/>
  <c r="GL17" i="2"/>
  <c r="GM17" i="2"/>
  <c r="GN17" i="2"/>
  <c r="GO17" i="2"/>
  <c r="GR17" i="2"/>
  <c r="GS17" i="2"/>
  <c r="GT17" i="2"/>
  <c r="GU17" i="2"/>
  <c r="GV17" i="2"/>
  <c r="GY17" i="2"/>
  <c r="GZ17" i="2"/>
  <c r="HA17" i="2"/>
  <c r="HB17" i="2"/>
  <c r="HC17" i="2"/>
  <c r="HF17" i="2"/>
  <c r="HG17" i="2"/>
  <c r="HH17" i="2"/>
  <c r="HI17" i="2"/>
  <c r="HJ17" i="2"/>
  <c r="HM17" i="2"/>
  <c r="HN17" i="2"/>
  <c r="HO17" i="2"/>
  <c r="HP17" i="2"/>
  <c r="HQ17" i="2"/>
  <c r="HT17" i="2"/>
  <c r="HU17" i="2"/>
  <c r="HV17" i="2"/>
  <c r="HW17" i="2"/>
  <c r="HX17" i="2"/>
  <c r="HY17" i="2"/>
  <c r="IA17" i="2"/>
  <c r="IB17" i="2"/>
  <c r="IC17" i="2"/>
  <c r="ID17" i="2"/>
  <c r="IE17" i="2"/>
  <c r="IH17" i="2"/>
  <c r="II17" i="2"/>
  <c r="IJ17" i="2"/>
  <c r="IK17" i="2"/>
  <c r="IL17" i="2"/>
  <c r="IM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G17" i="2"/>
  <c r="JJ17" i="2"/>
  <c r="JK17" i="2"/>
  <c r="JL17" i="2"/>
  <c r="JM17" i="2"/>
  <c r="JN17" i="2"/>
  <c r="JQ17" i="2"/>
  <c r="JR17" i="2"/>
  <c r="JS17" i="2"/>
  <c r="JT17" i="2"/>
  <c r="JU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S17" i="2"/>
  <c r="KT17" i="2"/>
  <c r="KU17" i="2"/>
  <c r="KV17" i="2"/>
  <c r="KW17" i="2"/>
  <c r="KZ17" i="2"/>
  <c r="LA17" i="2"/>
  <c r="LB17" i="2"/>
  <c r="LC17" i="2"/>
  <c r="LD17" i="2"/>
  <c r="LG17" i="2"/>
  <c r="LH17" i="2"/>
  <c r="LI17" i="2"/>
  <c r="LJ17" i="2"/>
  <c r="LK17" i="2"/>
  <c r="LN17" i="2"/>
  <c r="LO17" i="2"/>
  <c r="LP17" i="2"/>
  <c r="LQ17" i="2"/>
  <c r="LR17" i="2"/>
  <c r="LS17" i="2"/>
  <c r="LU17" i="2"/>
  <c r="LV17" i="2"/>
  <c r="LY17" i="2"/>
  <c r="MB17" i="2"/>
  <c r="MC17" i="2"/>
  <c r="MD17" i="2"/>
  <c r="ME17" i="2"/>
  <c r="MF17" i="2"/>
  <c r="MI17" i="2"/>
  <c r="MJ17" i="2"/>
  <c r="MK17" i="2"/>
  <c r="ML17" i="2"/>
  <c r="MM17" i="2"/>
  <c r="MN17" i="2"/>
  <c r="MP17" i="2"/>
  <c r="MQ17" i="2"/>
  <c r="MR17" i="2"/>
  <c r="MS17" i="2"/>
  <c r="MT17" i="2"/>
  <c r="MW17" i="2"/>
  <c r="MX17" i="2"/>
  <c r="MY17" i="2"/>
  <c r="MZ17" i="2"/>
  <c r="NA17" i="2"/>
  <c r="NB17" i="2"/>
  <c r="ND17" i="2"/>
  <c r="NE17" i="2"/>
  <c r="NF17" i="2"/>
  <c r="NG17" i="2"/>
  <c r="NH17" i="2"/>
  <c r="NK17" i="2"/>
  <c r="NL17" i="2"/>
  <c r="NM17" i="2"/>
  <c r="NN17" i="2"/>
  <c r="NO17" i="2"/>
  <c r="NP17" i="2"/>
  <c r="NR17" i="2"/>
  <c r="NS17" i="2"/>
  <c r="NT17" i="2"/>
  <c r="NU17" i="2"/>
  <c r="NV17" i="2"/>
  <c r="NY17" i="2"/>
  <c r="NZ17" i="2"/>
  <c r="OA17" i="2"/>
  <c r="OB17" i="2"/>
  <c r="OC17" i="2"/>
  <c r="OF17" i="2"/>
  <c r="OG17" i="2"/>
  <c r="OH17" i="2"/>
  <c r="OI17" i="2"/>
  <c r="OJ17" i="2"/>
  <c r="OM17" i="2"/>
  <c r="ON17" i="2"/>
  <c r="OO17" i="2"/>
  <c r="OP17" i="2"/>
  <c r="OQ17" i="2"/>
  <c r="OR17" i="2"/>
  <c r="OT17" i="2"/>
  <c r="OU17" i="2"/>
  <c r="OV17" i="2"/>
  <c r="OW17" i="2"/>
  <c r="OX17" i="2"/>
  <c r="PA17" i="2"/>
  <c r="PB17" i="2"/>
  <c r="PC17" i="2"/>
  <c r="PD17" i="2"/>
  <c r="PE17" i="2"/>
  <c r="PF17" i="2"/>
  <c r="PH17" i="2"/>
  <c r="PI17" i="2"/>
  <c r="PJ17" i="2"/>
  <c r="PK17" i="2"/>
  <c r="PL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QC17" i="2"/>
  <c r="QD17" i="2"/>
  <c r="QE17" i="2"/>
  <c r="QF17" i="2"/>
  <c r="QG17" i="2"/>
  <c r="QH17" i="2"/>
  <c r="D18" i="2"/>
  <c r="E18" i="2"/>
  <c r="F18" i="2"/>
  <c r="G18" i="2"/>
  <c r="H18" i="2"/>
  <c r="K18" i="2"/>
  <c r="L18" i="2"/>
  <c r="M18" i="2"/>
  <c r="N18" i="2"/>
  <c r="O18" i="2"/>
  <c r="R18" i="2"/>
  <c r="S18" i="2"/>
  <c r="T18" i="2"/>
  <c r="U18" i="2"/>
  <c r="V18" i="2"/>
  <c r="W18" i="2"/>
  <c r="Y18" i="2"/>
  <c r="Z18" i="2"/>
  <c r="AA18" i="2"/>
  <c r="AB18" i="2"/>
  <c r="AC18" i="2"/>
  <c r="AF18" i="2"/>
  <c r="AG18" i="2"/>
  <c r="AH18" i="2"/>
  <c r="AI18" i="2"/>
  <c r="AJ18" i="2"/>
  <c r="AM18" i="2"/>
  <c r="AN18" i="2"/>
  <c r="AO18" i="2"/>
  <c r="AP18" i="2"/>
  <c r="AQ18" i="2"/>
  <c r="AT18" i="2"/>
  <c r="AU18" i="2"/>
  <c r="AV18" i="2"/>
  <c r="AW18" i="2"/>
  <c r="AX18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V18" i="2"/>
  <c r="BW18" i="2"/>
  <c r="BX18" i="2"/>
  <c r="BY18" i="2"/>
  <c r="BZ18" i="2"/>
  <c r="CC18" i="2"/>
  <c r="CD18" i="2"/>
  <c r="CE18" i="2"/>
  <c r="CF18" i="2"/>
  <c r="CG18" i="2"/>
  <c r="CJ18" i="2"/>
  <c r="CK18" i="2"/>
  <c r="CL18" i="2"/>
  <c r="CM18" i="2"/>
  <c r="CN18" i="2"/>
  <c r="CQ18" i="2"/>
  <c r="CR18" i="2"/>
  <c r="CS18" i="2"/>
  <c r="CU18" i="2"/>
  <c r="CX18" i="2"/>
  <c r="CY18" i="2"/>
  <c r="CZ18" i="2"/>
  <c r="DA18" i="2"/>
  <c r="DB18" i="2"/>
  <c r="DE18" i="2"/>
  <c r="DF18" i="2"/>
  <c r="DG18" i="2"/>
  <c r="DH18" i="2"/>
  <c r="DI18" i="2"/>
  <c r="DL18" i="2"/>
  <c r="DM18" i="2"/>
  <c r="DN18" i="2"/>
  <c r="DO18" i="2"/>
  <c r="DP18" i="2"/>
  <c r="DS18" i="2"/>
  <c r="DT18" i="2"/>
  <c r="DU18" i="2"/>
  <c r="DV18" i="2"/>
  <c r="DW18" i="2"/>
  <c r="DX18" i="2"/>
  <c r="DZ18" i="2"/>
  <c r="EA18" i="2"/>
  <c r="EB18" i="2"/>
  <c r="EC18" i="2"/>
  <c r="ED18" i="2"/>
  <c r="EG18" i="2"/>
  <c r="EH18" i="2"/>
  <c r="EI18" i="2"/>
  <c r="EJ18" i="2"/>
  <c r="EK18" i="2"/>
  <c r="EL18" i="2"/>
  <c r="EN18" i="2"/>
  <c r="EO18" i="2"/>
  <c r="EP18" i="2"/>
  <c r="EQ18" i="2"/>
  <c r="ER18" i="2"/>
  <c r="EU18" i="2"/>
  <c r="EV18" i="2"/>
  <c r="EW18" i="2"/>
  <c r="EX18" i="2"/>
  <c r="EY18" i="2"/>
  <c r="FB18" i="2"/>
  <c r="FC18" i="2"/>
  <c r="FD18" i="2"/>
  <c r="FE18" i="2"/>
  <c r="FF18" i="2"/>
  <c r="FI18" i="2"/>
  <c r="FJ18" i="2"/>
  <c r="FK18" i="2"/>
  <c r="FL18" i="2"/>
  <c r="FM18" i="2"/>
  <c r="FN18" i="2"/>
  <c r="FP18" i="2"/>
  <c r="FQ18" i="2"/>
  <c r="FR18" i="2"/>
  <c r="FS18" i="2"/>
  <c r="FT18" i="2"/>
  <c r="FW18" i="2"/>
  <c r="FX18" i="2"/>
  <c r="FY18" i="2"/>
  <c r="FZ18" i="2"/>
  <c r="GA18" i="2"/>
  <c r="GD18" i="2"/>
  <c r="GE18" i="2"/>
  <c r="GF18" i="2"/>
  <c r="GG18" i="2"/>
  <c r="GH18" i="2"/>
  <c r="GK18" i="2"/>
  <c r="GL18" i="2"/>
  <c r="GM18" i="2"/>
  <c r="GN18" i="2"/>
  <c r="GO18" i="2"/>
  <c r="GR18" i="2"/>
  <c r="GS18" i="2"/>
  <c r="GT18" i="2"/>
  <c r="GU18" i="2"/>
  <c r="GV18" i="2"/>
  <c r="GY18" i="2"/>
  <c r="GZ18" i="2"/>
  <c r="HA18" i="2"/>
  <c r="HB18" i="2"/>
  <c r="HC18" i="2"/>
  <c r="HF18" i="2"/>
  <c r="HG18" i="2"/>
  <c r="HH18" i="2"/>
  <c r="HI18" i="2"/>
  <c r="HJ18" i="2"/>
  <c r="HM18" i="2"/>
  <c r="HN18" i="2"/>
  <c r="HO18" i="2"/>
  <c r="HP18" i="2"/>
  <c r="HQ18" i="2"/>
  <c r="HR18" i="2"/>
  <c r="HT18" i="2"/>
  <c r="HU18" i="2"/>
  <c r="HV18" i="2"/>
  <c r="HW18" i="2"/>
  <c r="HX18" i="2"/>
  <c r="HY18" i="2"/>
  <c r="IA18" i="2"/>
  <c r="IB18" i="2"/>
  <c r="IC18" i="2"/>
  <c r="ID18" i="2"/>
  <c r="IE18" i="2"/>
  <c r="IH18" i="2"/>
  <c r="II18" i="2"/>
  <c r="IJ18" i="2"/>
  <c r="IK18" i="2"/>
  <c r="IL18" i="2"/>
  <c r="IM18" i="2"/>
  <c r="IO18" i="2"/>
  <c r="IP18" i="2"/>
  <c r="IQ18" i="2"/>
  <c r="IR18" i="2"/>
  <c r="IS18" i="2"/>
  <c r="IV18" i="2"/>
  <c r="IW18" i="2"/>
  <c r="IX18" i="2"/>
  <c r="IY18" i="2"/>
  <c r="IZ18" i="2"/>
  <c r="JC18" i="2"/>
  <c r="JD18" i="2"/>
  <c r="JG18" i="2"/>
  <c r="JJ18" i="2"/>
  <c r="JK18" i="2"/>
  <c r="JL18" i="2"/>
  <c r="JM18" i="2"/>
  <c r="JN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Z18" i="2"/>
  <c r="LA18" i="2"/>
  <c r="LB18" i="2"/>
  <c r="LC18" i="2"/>
  <c r="LD18" i="2"/>
  <c r="LG18" i="2"/>
  <c r="LL18" i="2" s="1"/>
  <c r="LH18" i="2"/>
  <c r="LI18" i="2"/>
  <c r="LJ18" i="2"/>
  <c r="LK18" i="2"/>
  <c r="LN18" i="2"/>
  <c r="LO18" i="2"/>
  <c r="LP18" i="2"/>
  <c r="LQ18" i="2"/>
  <c r="LR18" i="2"/>
  <c r="LS18" i="2"/>
  <c r="LU18" i="2"/>
  <c r="LV18" i="2"/>
  <c r="LY18" i="2"/>
  <c r="MB18" i="2"/>
  <c r="MC18" i="2"/>
  <c r="ME18" i="2"/>
  <c r="MF18" i="2"/>
  <c r="MI18" i="2"/>
  <c r="MJ18" i="2"/>
  <c r="MK18" i="2"/>
  <c r="ML18" i="2"/>
  <c r="MM18" i="2"/>
  <c r="MN18" i="2"/>
  <c r="MP18" i="2"/>
  <c r="MQ18" i="2"/>
  <c r="MR18" i="2"/>
  <c r="MS18" i="2"/>
  <c r="MT18" i="2"/>
  <c r="MW18" i="2"/>
  <c r="MX18" i="2"/>
  <c r="MY18" i="2"/>
  <c r="MZ18" i="2"/>
  <c r="NA18" i="2"/>
  <c r="NB18" i="2"/>
  <c r="ND18" i="2"/>
  <c r="NE18" i="2"/>
  <c r="NF18" i="2"/>
  <c r="NG18" i="2"/>
  <c r="NH18" i="2"/>
  <c r="NK18" i="2"/>
  <c r="NL18" i="2"/>
  <c r="NM18" i="2"/>
  <c r="NN18" i="2"/>
  <c r="NO18" i="2"/>
  <c r="NP18" i="2"/>
  <c r="NR18" i="2"/>
  <c r="NS18" i="2"/>
  <c r="NT18" i="2"/>
  <c r="NU18" i="2"/>
  <c r="NV18" i="2"/>
  <c r="NY18" i="2"/>
  <c r="NZ18" i="2"/>
  <c r="OA18" i="2"/>
  <c r="OB18" i="2"/>
  <c r="OC18" i="2"/>
  <c r="OF18" i="2"/>
  <c r="OG18" i="2"/>
  <c r="OH18" i="2"/>
  <c r="OI18" i="2"/>
  <c r="OJ18" i="2"/>
  <c r="OM18" i="2"/>
  <c r="ON18" i="2"/>
  <c r="OO18" i="2"/>
  <c r="OP18" i="2"/>
  <c r="OQ18" i="2"/>
  <c r="OR18" i="2"/>
  <c r="OT18" i="2"/>
  <c r="OU18" i="2"/>
  <c r="OV18" i="2"/>
  <c r="OW18" i="2"/>
  <c r="OX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QC18" i="2"/>
  <c r="QD18" i="2"/>
  <c r="QE18" i="2"/>
  <c r="QF18" i="2"/>
  <c r="QG18" i="2"/>
  <c r="QH18" i="2"/>
  <c r="D19" i="2"/>
  <c r="E19" i="2"/>
  <c r="F19" i="2"/>
  <c r="G19" i="2"/>
  <c r="H19" i="2"/>
  <c r="K19" i="2"/>
  <c r="L19" i="2"/>
  <c r="M19" i="2"/>
  <c r="N19" i="2"/>
  <c r="O19" i="2"/>
  <c r="R19" i="2"/>
  <c r="S19" i="2"/>
  <c r="T19" i="2"/>
  <c r="U19" i="2"/>
  <c r="V19" i="2"/>
  <c r="Y19" i="2"/>
  <c r="Z19" i="2"/>
  <c r="AA19" i="2"/>
  <c r="AB19" i="2"/>
  <c r="AC19" i="2"/>
  <c r="AF19" i="2"/>
  <c r="AG19" i="2"/>
  <c r="AH19" i="2"/>
  <c r="AI19" i="2"/>
  <c r="AJ19" i="2"/>
  <c r="AM19" i="2"/>
  <c r="AN19" i="2"/>
  <c r="AO19" i="2"/>
  <c r="AP19" i="2"/>
  <c r="AQ19" i="2"/>
  <c r="AT19" i="2"/>
  <c r="AU19" i="2"/>
  <c r="AV19" i="2"/>
  <c r="AW19" i="2"/>
  <c r="AX19" i="2"/>
  <c r="AY19" i="2"/>
  <c r="BA19" i="2"/>
  <c r="BB19" i="2"/>
  <c r="BC19" i="2"/>
  <c r="BD19" i="2"/>
  <c r="BE19" i="2"/>
  <c r="BF19" i="2"/>
  <c r="BH19" i="2"/>
  <c r="BI19" i="2"/>
  <c r="BJ19" i="2"/>
  <c r="BK19" i="2"/>
  <c r="BL19" i="2"/>
  <c r="BO19" i="2"/>
  <c r="BP19" i="2"/>
  <c r="BQ19" i="2"/>
  <c r="BR19" i="2"/>
  <c r="BS19" i="2"/>
  <c r="BV19" i="2"/>
  <c r="BW19" i="2"/>
  <c r="BX19" i="2"/>
  <c r="BY19" i="2"/>
  <c r="BZ19" i="2"/>
  <c r="CC19" i="2"/>
  <c r="CD19" i="2"/>
  <c r="CE19" i="2"/>
  <c r="CF19" i="2"/>
  <c r="CG19" i="2"/>
  <c r="CJ19" i="2"/>
  <c r="CK19" i="2"/>
  <c r="CL19" i="2"/>
  <c r="CM19" i="2"/>
  <c r="CN19" i="2"/>
  <c r="CQ19" i="2"/>
  <c r="CR19" i="2"/>
  <c r="CS19" i="2"/>
  <c r="CT19" i="2"/>
  <c r="CU19" i="2"/>
  <c r="CX19" i="2"/>
  <c r="CY19" i="2"/>
  <c r="CZ19" i="2"/>
  <c r="DA19" i="2"/>
  <c r="DB19" i="2"/>
  <c r="DE19" i="2"/>
  <c r="DF19" i="2"/>
  <c r="DG19" i="2"/>
  <c r="DH19" i="2"/>
  <c r="DI19" i="2"/>
  <c r="DL19" i="2"/>
  <c r="DM19" i="2"/>
  <c r="DN19" i="2"/>
  <c r="DO19" i="2"/>
  <c r="DP19" i="2"/>
  <c r="DS19" i="2"/>
  <c r="DT19" i="2"/>
  <c r="DU19" i="2"/>
  <c r="DV19" i="2"/>
  <c r="DW19" i="2"/>
  <c r="DZ19" i="2"/>
  <c r="EA19" i="2"/>
  <c r="EB19" i="2"/>
  <c r="EC19" i="2"/>
  <c r="ED19" i="2"/>
  <c r="EG19" i="2"/>
  <c r="EH19" i="2"/>
  <c r="EI19" i="2"/>
  <c r="EJ19" i="2"/>
  <c r="EK19" i="2"/>
  <c r="EL19" i="2"/>
  <c r="EN19" i="2"/>
  <c r="EO19" i="2"/>
  <c r="EP19" i="2"/>
  <c r="EQ19" i="2"/>
  <c r="ER19" i="2"/>
  <c r="ES19" i="2"/>
  <c r="EU19" i="2"/>
  <c r="EV19" i="2"/>
  <c r="EW19" i="2"/>
  <c r="EX19" i="2"/>
  <c r="EY19" i="2"/>
  <c r="EZ19" i="2"/>
  <c r="FB19" i="2"/>
  <c r="FC19" i="2"/>
  <c r="FD19" i="2"/>
  <c r="FE19" i="2"/>
  <c r="FF19" i="2"/>
  <c r="FI19" i="2"/>
  <c r="FJ19" i="2"/>
  <c r="FK19" i="2"/>
  <c r="FL19" i="2"/>
  <c r="FM19" i="2"/>
  <c r="FP19" i="2"/>
  <c r="FQ19" i="2"/>
  <c r="FR19" i="2"/>
  <c r="FS19" i="2"/>
  <c r="FT19" i="2"/>
  <c r="FW19" i="2"/>
  <c r="FX19" i="2"/>
  <c r="FY19" i="2"/>
  <c r="FZ19" i="2"/>
  <c r="GA19" i="2"/>
  <c r="GB19" i="2"/>
  <c r="GD19" i="2"/>
  <c r="GE19" i="2"/>
  <c r="GF19" i="2"/>
  <c r="GG19" i="2"/>
  <c r="GH19" i="2"/>
  <c r="GI19" i="2"/>
  <c r="GK19" i="2"/>
  <c r="GL19" i="2"/>
  <c r="GM19" i="2"/>
  <c r="GN19" i="2"/>
  <c r="GO19" i="2"/>
  <c r="GR19" i="2"/>
  <c r="GS19" i="2"/>
  <c r="GT19" i="2"/>
  <c r="GU19" i="2"/>
  <c r="GV19" i="2"/>
  <c r="GY19" i="2"/>
  <c r="GZ19" i="2"/>
  <c r="HA19" i="2"/>
  <c r="HB19" i="2"/>
  <c r="HC19" i="2"/>
  <c r="HF19" i="2"/>
  <c r="HG19" i="2"/>
  <c r="HH19" i="2"/>
  <c r="HI19" i="2"/>
  <c r="HJ19" i="2"/>
  <c r="HM19" i="2"/>
  <c r="HN19" i="2"/>
  <c r="HO19" i="2"/>
  <c r="HP19" i="2"/>
  <c r="HQ19" i="2"/>
  <c r="HT19" i="2"/>
  <c r="HU19" i="2"/>
  <c r="HV19" i="2"/>
  <c r="HW19" i="2"/>
  <c r="HX19" i="2"/>
  <c r="HY19" i="2"/>
  <c r="IA19" i="2"/>
  <c r="IB19" i="2"/>
  <c r="IC19" i="2"/>
  <c r="ID19" i="2"/>
  <c r="IE19" i="2"/>
  <c r="IH19" i="2"/>
  <c r="II19" i="2"/>
  <c r="IJ19" i="2"/>
  <c r="IK19" i="2"/>
  <c r="IL19" i="2"/>
  <c r="IM19" i="2"/>
  <c r="IO19" i="2"/>
  <c r="IP19" i="2"/>
  <c r="IQ19" i="2"/>
  <c r="IR19" i="2"/>
  <c r="IS19" i="2"/>
  <c r="IV19" i="2"/>
  <c r="IW19" i="2"/>
  <c r="IX19" i="2"/>
  <c r="IY19" i="2"/>
  <c r="IZ19" i="2"/>
  <c r="JC19" i="2"/>
  <c r="JD19" i="2"/>
  <c r="JG19" i="2"/>
  <c r="JJ19" i="2"/>
  <c r="JK19" i="2"/>
  <c r="JL19" i="2"/>
  <c r="JM19" i="2"/>
  <c r="JN19" i="2"/>
  <c r="JQ19" i="2"/>
  <c r="JR19" i="2"/>
  <c r="JS19" i="2"/>
  <c r="JT19" i="2"/>
  <c r="JU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S19" i="2"/>
  <c r="KT19" i="2"/>
  <c r="KU19" i="2"/>
  <c r="KV19" i="2"/>
  <c r="KW19" i="2"/>
  <c r="KZ19" i="2"/>
  <c r="LA19" i="2"/>
  <c r="LB19" i="2"/>
  <c r="LC19" i="2"/>
  <c r="LD19" i="2"/>
  <c r="LE19" i="2"/>
  <c r="LG19" i="2"/>
  <c r="LH19" i="2"/>
  <c r="LI19" i="2"/>
  <c r="LJ19" i="2"/>
  <c r="LK19" i="2"/>
  <c r="LN19" i="2"/>
  <c r="LO19" i="2"/>
  <c r="LP19" i="2"/>
  <c r="LQ19" i="2"/>
  <c r="LR19" i="2"/>
  <c r="LS19" i="2"/>
  <c r="LU19" i="2"/>
  <c r="LV19" i="2"/>
  <c r="LY19" i="2"/>
  <c r="LZ19" i="2"/>
  <c r="MB19" i="2"/>
  <c r="MC19" i="2"/>
  <c r="MD19" i="2"/>
  <c r="ME19" i="2"/>
  <c r="MF19" i="2"/>
  <c r="MI19" i="2"/>
  <c r="MJ19" i="2"/>
  <c r="MK19" i="2"/>
  <c r="ML19" i="2"/>
  <c r="MM19" i="2"/>
  <c r="MN19" i="2"/>
  <c r="MP19" i="2"/>
  <c r="MQ19" i="2"/>
  <c r="MR19" i="2"/>
  <c r="MS19" i="2"/>
  <c r="MT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Y19" i="2"/>
  <c r="NZ19" i="2"/>
  <c r="OA19" i="2"/>
  <c r="OB19" i="2"/>
  <c r="OC19" i="2"/>
  <c r="OD19" i="2"/>
  <c r="OF19" i="2"/>
  <c r="OG19" i="2"/>
  <c r="OH19" i="2"/>
  <c r="OI19" i="2"/>
  <c r="OJ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QC19" i="2"/>
  <c r="QD19" i="2"/>
  <c r="QE19" i="2"/>
  <c r="QF19" i="2"/>
  <c r="QG19" i="2"/>
  <c r="QH19" i="2"/>
  <c r="D20" i="2"/>
  <c r="E20" i="2"/>
  <c r="F20" i="2"/>
  <c r="G20" i="2"/>
  <c r="H20" i="2"/>
  <c r="K20" i="2"/>
  <c r="L20" i="2"/>
  <c r="M20" i="2"/>
  <c r="N20" i="2"/>
  <c r="O20" i="2"/>
  <c r="R20" i="2"/>
  <c r="S20" i="2"/>
  <c r="T20" i="2"/>
  <c r="U20" i="2"/>
  <c r="V20" i="2"/>
  <c r="W20" i="2"/>
  <c r="Y20" i="2"/>
  <c r="Z20" i="2"/>
  <c r="AA20" i="2"/>
  <c r="AB20" i="2"/>
  <c r="AC20" i="2"/>
  <c r="AF20" i="2"/>
  <c r="AG20" i="2"/>
  <c r="AH20" i="2"/>
  <c r="AI20" i="2"/>
  <c r="AJ20" i="2"/>
  <c r="AM20" i="2"/>
  <c r="AN20" i="2"/>
  <c r="AO20" i="2"/>
  <c r="AP20" i="2"/>
  <c r="AQ20" i="2"/>
  <c r="AT20" i="2"/>
  <c r="AU20" i="2"/>
  <c r="AV20" i="2"/>
  <c r="AW20" i="2"/>
  <c r="AX20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V20" i="2"/>
  <c r="BW20" i="2"/>
  <c r="BX20" i="2"/>
  <c r="BY20" i="2"/>
  <c r="BZ20" i="2"/>
  <c r="CA20" i="2"/>
  <c r="CC20" i="2"/>
  <c r="CD20" i="2"/>
  <c r="CE20" i="2"/>
  <c r="CF20" i="2"/>
  <c r="CG20" i="2"/>
  <c r="CJ20" i="2"/>
  <c r="CK20" i="2"/>
  <c r="CL20" i="2"/>
  <c r="CM20" i="2"/>
  <c r="CN20" i="2"/>
  <c r="CQ20" i="2"/>
  <c r="CR20" i="2"/>
  <c r="CS20" i="2"/>
  <c r="CT20" i="2"/>
  <c r="CU20" i="2"/>
  <c r="CX20" i="2"/>
  <c r="CY20" i="2"/>
  <c r="CZ20" i="2"/>
  <c r="DA20" i="2"/>
  <c r="DB20" i="2"/>
  <c r="DE20" i="2"/>
  <c r="DF20" i="2"/>
  <c r="DG20" i="2"/>
  <c r="DH20" i="2"/>
  <c r="DI20" i="2"/>
  <c r="DL20" i="2"/>
  <c r="DM20" i="2"/>
  <c r="DN20" i="2"/>
  <c r="DO20" i="2"/>
  <c r="DP20" i="2"/>
  <c r="DS20" i="2"/>
  <c r="DT20" i="2"/>
  <c r="DU20" i="2"/>
  <c r="DV20" i="2"/>
  <c r="DW20" i="2"/>
  <c r="DZ20" i="2"/>
  <c r="EA20" i="2"/>
  <c r="EB20" i="2"/>
  <c r="EC20" i="2"/>
  <c r="ED20" i="2"/>
  <c r="EG20" i="2"/>
  <c r="EH20" i="2"/>
  <c r="EI20" i="2"/>
  <c r="EJ20" i="2"/>
  <c r="EK20" i="2"/>
  <c r="EN20" i="2"/>
  <c r="EO20" i="2"/>
  <c r="EP20" i="2"/>
  <c r="EQ20" i="2"/>
  <c r="ER20" i="2"/>
  <c r="EU20" i="2"/>
  <c r="EV20" i="2"/>
  <c r="EW20" i="2"/>
  <c r="EX20" i="2"/>
  <c r="EY20" i="2"/>
  <c r="FB20" i="2"/>
  <c r="FC20" i="2"/>
  <c r="FD20" i="2"/>
  <c r="FE20" i="2"/>
  <c r="FF20" i="2"/>
  <c r="FI20" i="2"/>
  <c r="FJ20" i="2"/>
  <c r="FK20" i="2"/>
  <c r="FL20" i="2"/>
  <c r="FM20" i="2"/>
  <c r="FP20" i="2"/>
  <c r="FQ20" i="2"/>
  <c r="FR20" i="2"/>
  <c r="FS20" i="2"/>
  <c r="FT20" i="2"/>
  <c r="FW20" i="2"/>
  <c r="FX20" i="2"/>
  <c r="FY20" i="2"/>
  <c r="FZ20" i="2"/>
  <c r="GA20" i="2"/>
  <c r="GB20" i="2"/>
  <c r="GD20" i="2"/>
  <c r="GE20" i="2"/>
  <c r="GF20" i="2"/>
  <c r="GG20" i="2"/>
  <c r="GH20" i="2"/>
  <c r="GK20" i="2"/>
  <c r="GL20" i="2"/>
  <c r="GM20" i="2"/>
  <c r="GN20" i="2"/>
  <c r="GO20" i="2"/>
  <c r="GR20" i="2"/>
  <c r="GS20" i="2"/>
  <c r="GT20" i="2"/>
  <c r="GU20" i="2"/>
  <c r="GV20" i="2"/>
  <c r="GY20" i="2"/>
  <c r="GZ20" i="2"/>
  <c r="HA20" i="2"/>
  <c r="HB20" i="2"/>
  <c r="HC20" i="2"/>
  <c r="HF20" i="2"/>
  <c r="HG20" i="2"/>
  <c r="HH20" i="2"/>
  <c r="HI20" i="2"/>
  <c r="HJ20" i="2"/>
  <c r="HM20" i="2"/>
  <c r="HN20" i="2"/>
  <c r="HO20" i="2"/>
  <c r="HP20" i="2"/>
  <c r="HQ20" i="2"/>
  <c r="HT20" i="2"/>
  <c r="HU20" i="2"/>
  <c r="HV20" i="2"/>
  <c r="HW20" i="2"/>
  <c r="HX20" i="2"/>
  <c r="HY20" i="2"/>
  <c r="IA20" i="2"/>
  <c r="IB20" i="2"/>
  <c r="IC20" i="2"/>
  <c r="ID20" i="2"/>
  <c r="IE20" i="2"/>
  <c r="IF20" i="2"/>
  <c r="IH20" i="2"/>
  <c r="II20" i="2"/>
  <c r="IJ20" i="2"/>
  <c r="IK20" i="2"/>
  <c r="IL20" i="2"/>
  <c r="IM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S20" i="2"/>
  <c r="KT20" i="2"/>
  <c r="KU20" i="2"/>
  <c r="KV20" i="2"/>
  <c r="KW20" i="2"/>
  <c r="KX20" i="2"/>
  <c r="KZ20" i="2"/>
  <c r="LA20" i="2"/>
  <c r="LB20" i="2"/>
  <c r="LC20" i="2"/>
  <c r="LD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Y20" i="2"/>
  <c r="MB20" i="2"/>
  <c r="MC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B20" i="2"/>
  <c r="ND20" i="2"/>
  <c r="NE20" i="2"/>
  <c r="NF20" i="2"/>
  <c r="NG20" i="2"/>
  <c r="NH20" i="2"/>
  <c r="NI20" i="2"/>
  <c r="NK20" i="2"/>
  <c r="NL20" i="2"/>
  <c r="NM20" i="2"/>
  <c r="NN20" i="2"/>
  <c r="NO20" i="2"/>
  <c r="NP20" i="2"/>
  <c r="NR20" i="2"/>
  <c r="NS20" i="2"/>
  <c r="NT20" i="2"/>
  <c r="NU20" i="2"/>
  <c r="NV20" i="2"/>
  <c r="NW20" i="2"/>
  <c r="NY20" i="2"/>
  <c r="NZ20" i="2"/>
  <c r="OA20" i="2"/>
  <c r="OB20" i="2"/>
  <c r="OC20" i="2"/>
  <c r="OD20" i="2"/>
  <c r="OF20" i="2"/>
  <c r="OG20" i="2"/>
  <c r="OH20" i="2"/>
  <c r="OI20" i="2"/>
  <c r="OJ20" i="2"/>
  <c r="OK20" i="2"/>
  <c r="OM20" i="2"/>
  <c r="ON20" i="2"/>
  <c r="OO20" i="2"/>
  <c r="OP20" i="2"/>
  <c r="OQ20" i="2"/>
  <c r="OR20" i="2"/>
  <c r="OT20" i="2"/>
  <c r="OU20" i="2"/>
  <c r="OV20" i="2"/>
  <c r="OW20" i="2"/>
  <c r="OX20" i="2"/>
  <c r="OY20" i="2"/>
  <c r="PA20" i="2"/>
  <c r="PB20" i="2"/>
  <c r="PC20" i="2"/>
  <c r="PD20" i="2"/>
  <c r="PE20" i="2"/>
  <c r="PF20" i="2"/>
  <c r="PH20" i="2"/>
  <c r="PI20" i="2"/>
  <c r="PJ20" i="2"/>
  <c r="PK20" i="2"/>
  <c r="PL20" i="2"/>
  <c r="PM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QC20" i="2"/>
  <c r="QD20" i="2"/>
  <c r="QE20" i="2"/>
  <c r="QF20" i="2"/>
  <c r="QG20" i="2"/>
  <c r="QH20" i="2"/>
  <c r="D21" i="2"/>
  <c r="E21" i="2"/>
  <c r="F21" i="2"/>
  <c r="G21" i="2"/>
  <c r="H21" i="2"/>
  <c r="K21" i="2"/>
  <c r="L21" i="2"/>
  <c r="M21" i="2"/>
  <c r="N21" i="2"/>
  <c r="O21" i="2"/>
  <c r="R21" i="2"/>
  <c r="S21" i="2"/>
  <c r="T21" i="2"/>
  <c r="U21" i="2"/>
  <c r="V21" i="2"/>
  <c r="Y21" i="2"/>
  <c r="Z21" i="2"/>
  <c r="AA21" i="2"/>
  <c r="AB21" i="2"/>
  <c r="AC21" i="2"/>
  <c r="AF21" i="2"/>
  <c r="AG21" i="2"/>
  <c r="AH21" i="2"/>
  <c r="AI21" i="2"/>
  <c r="AJ21" i="2"/>
  <c r="AM21" i="2"/>
  <c r="AN21" i="2"/>
  <c r="AO21" i="2"/>
  <c r="AP21" i="2"/>
  <c r="AQ21" i="2"/>
  <c r="AT21" i="2"/>
  <c r="AU21" i="2"/>
  <c r="AV21" i="2"/>
  <c r="AW21" i="2"/>
  <c r="AX21" i="2"/>
  <c r="AY21" i="2"/>
  <c r="BB21" i="2"/>
  <c r="BC21" i="2"/>
  <c r="BD21" i="2"/>
  <c r="BE21" i="2"/>
  <c r="BH21" i="2"/>
  <c r="BI21" i="2"/>
  <c r="BJ21" i="2"/>
  <c r="BK21" i="2"/>
  <c r="BL21" i="2"/>
  <c r="BM21" i="2"/>
  <c r="BO21" i="2"/>
  <c r="BP21" i="2"/>
  <c r="BQ21" i="2"/>
  <c r="BR21" i="2"/>
  <c r="BS21" i="2"/>
  <c r="BV21" i="2"/>
  <c r="BW21" i="2"/>
  <c r="BX21" i="2"/>
  <c r="BY21" i="2"/>
  <c r="BZ21" i="2"/>
  <c r="CA21" i="2"/>
  <c r="CC21" i="2"/>
  <c r="CD21" i="2"/>
  <c r="CE21" i="2"/>
  <c r="CF21" i="2"/>
  <c r="CG21" i="2"/>
  <c r="CH21" i="2"/>
  <c r="CJ21" i="2"/>
  <c r="CK21" i="2"/>
  <c r="CL21" i="2"/>
  <c r="CM21" i="2"/>
  <c r="CN21" i="2"/>
  <c r="CQ21" i="2"/>
  <c r="CR21" i="2"/>
  <c r="CS21" i="2"/>
  <c r="CT21" i="2"/>
  <c r="CU21" i="2"/>
  <c r="CV21" i="2"/>
  <c r="CX21" i="2"/>
  <c r="CY21" i="2"/>
  <c r="CZ21" i="2"/>
  <c r="DA21" i="2"/>
  <c r="DB21" i="2"/>
  <c r="DE21" i="2"/>
  <c r="DF21" i="2"/>
  <c r="DG21" i="2"/>
  <c r="DH21" i="2"/>
  <c r="DI21" i="2"/>
  <c r="DJ21" i="2"/>
  <c r="DL21" i="2"/>
  <c r="DM21" i="2"/>
  <c r="DN21" i="2"/>
  <c r="DO21" i="2"/>
  <c r="DP21" i="2"/>
  <c r="DS21" i="2"/>
  <c r="DT21" i="2"/>
  <c r="DU21" i="2"/>
  <c r="DV21" i="2"/>
  <c r="DW21" i="2"/>
  <c r="DZ21" i="2"/>
  <c r="EA21" i="2"/>
  <c r="EB21" i="2"/>
  <c r="EC21" i="2"/>
  <c r="ED21" i="2"/>
  <c r="EG21" i="2"/>
  <c r="EH21" i="2"/>
  <c r="EI21" i="2"/>
  <c r="EJ21" i="2"/>
  <c r="EK21" i="2"/>
  <c r="EN21" i="2"/>
  <c r="EO21" i="2"/>
  <c r="EP21" i="2"/>
  <c r="EQ21" i="2"/>
  <c r="ER21" i="2"/>
  <c r="ES21" i="2"/>
  <c r="EU21" i="2"/>
  <c r="EV21" i="2"/>
  <c r="EW21" i="2"/>
  <c r="EX21" i="2"/>
  <c r="EY21" i="2"/>
  <c r="EZ21" i="2"/>
  <c r="FB21" i="2"/>
  <c r="FC21" i="2"/>
  <c r="FD21" i="2"/>
  <c r="FE21" i="2"/>
  <c r="FF21" i="2"/>
  <c r="FG21" i="2"/>
  <c r="FI21" i="2"/>
  <c r="FJ21" i="2"/>
  <c r="FK21" i="2"/>
  <c r="FL21" i="2"/>
  <c r="FM21" i="2"/>
  <c r="FN21" i="2"/>
  <c r="FP21" i="2"/>
  <c r="FQ21" i="2"/>
  <c r="FS21" i="2"/>
  <c r="FT21" i="2"/>
  <c r="FW21" i="2"/>
  <c r="FX21" i="2"/>
  <c r="FY21" i="2"/>
  <c r="FZ21" i="2"/>
  <c r="GA21" i="2"/>
  <c r="GD21" i="2"/>
  <c r="GE21" i="2"/>
  <c r="GF21" i="2"/>
  <c r="GG21" i="2"/>
  <c r="GH21" i="2"/>
  <c r="GK21" i="2"/>
  <c r="GL21" i="2"/>
  <c r="GM21" i="2"/>
  <c r="GN21" i="2"/>
  <c r="GO21" i="2"/>
  <c r="GR21" i="2"/>
  <c r="GS21" i="2"/>
  <c r="GT21" i="2"/>
  <c r="GU21" i="2"/>
  <c r="GV21" i="2"/>
  <c r="GY21" i="2"/>
  <c r="GZ21" i="2"/>
  <c r="HA21" i="2"/>
  <c r="HB21" i="2"/>
  <c r="HC21" i="2"/>
  <c r="HD21" i="2"/>
  <c r="HF21" i="2"/>
  <c r="HG21" i="2"/>
  <c r="HH21" i="2"/>
  <c r="HI21" i="2"/>
  <c r="HJ21" i="2"/>
  <c r="HM21" i="2"/>
  <c r="HN21" i="2"/>
  <c r="HO21" i="2"/>
  <c r="HP21" i="2"/>
  <c r="HQ21" i="2"/>
  <c r="HR21" i="2"/>
  <c r="HT21" i="2"/>
  <c r="HU21" i="2"/>
  <c r="HV21" i="2"/>
  <c r="HW21" i="2"/>
  <c r="HX21" i="2"/>
  <c r="HY21" i="2"/>
  <c r="IA21" i="2"/>
  <c r="IB21" i="2"/>
  <c r="IC21" i="2"/>
  <c r="ID21" i="2"/>
  <c r="IE21" i="2"/>
  <c r="IF21" i="2"/>
  <c r="IH21" i="2"/>
  <c r="II21" i="2"/>
  <c r="IJ21" i="2"/>
  <c r="IK21" i="2"/>
  <c r="IL21" i="2"/>
  <c r="IM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Y21" i="2"/>
  <c r="LZ21" i="2"/>
  <c r="MB21" i="2"/>
  <c r="MC21" i="2"/>
  <c r="ME21" i="2"/>
  <c r="MF21" i="2"/>
  <c r="MG21" i="2"/>
  <c r="MI21" i="2"/>
  <c r="MJ21" i="2"/>
  <c r="MK21" i="2"/>
  <c r="ML21" i="2"/>
  <c r="MM21" i="2"/>
  <c r="MN21" i="2"/>
  <c r="MP21" i="2"/>
  <c r="MQ21" i="2"/>
  <c r="MR21" i="2"/>
  <c r="MS21" i="2"/>
  <c r="MT21" i="2"/>
  <c r="MU21" i="2"/>
  <c r="MW21" i="2"/>
  <c r="MX21" i="2"/>
  <c r="MY21" i="2"/>
  <c r="MZ21" i="2"/>
  <c r="NA21" i="2"/>
  <c r="NB21" i="2"/>
  <c r="ND21" i="2"/>
  <c r="NE21" i="2"/>
  <c r="NF21" i="2"/>
  <c r="NG21" i="2"/>
  <c r="NH21" i="2"/>
  <c r="NI21" i="2"/>
  <c r="NK21" i="2"/>
  <c r="NL21" i="2"/>
  <c r="NM21" i="2"/>
  <c r="NN21" i="2"/>
  <c r="NO21" i="2"/>
  <c r="NP21" i="2"/>
  <c r="NR21" i="2"/>
  <c r="NS21" i="2"/>
  <c r="NT21" i="2"/>
  <c r="NU21" i="2"/>
  <c r="NV21" i="2"/>
  <c r="NW21" i="2"/>
  <c r="NY21" i="2"/>
  <c r="NZ21" i="2"/>
  <c r="OA21" i="2"/>
  <c r="OB21" i="2"/>
  <c r="OC21" i="2"/>
  <c r="OD21" i="2"/>
  <c r="OF21" i="2"/>
  <c r="OG21" i="2"/>
  <c r="OH21" i="2"/>
  <c r="OI21" i="2"/>
  <c r="OJ21" i="2"/>
  <c r="OK21" i="2"/>
  <c r="OM21" i="2"/>
  <c r="ON21" i="2"/>
  <c r="OO21" i="2"/>
  <c r="OP21" i="2"/>
  <c r="OQ21" i="2"/>
  <c r="OR21" i="2"/>
  <c r="OT21" i="2"/>
  <c r="OU21" i="2"/>
  <c r="OV21" i="2"/>
  <c r="OW21" i="2"/>
  <c r="OX21" i="2"/>
  <c r="OY21" i="2"/>
  <c r="PA21" i="2"/>
  <c r="PB21" i="2"/>
  <c r="PC21" i="2"/>
  <c r="PD21" i="2"/>
  <c r="PE21" i="2"/>
  <c r="PF21" i="2"/>
  <c r="PH21" i="2"/>
  <c r="PI21" i="2"/>
  <c r="PJ21" i="2"/>
  <c r="PK21" i="2"/>
  <c r="PL21" i="2"/>
  <c r="PM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QC21" i="2"/>
  <c r="QD21" i="2"/>
  <c r="QE21" i="2"/>
  <c r="QF21" i="2"/>
  <c r="QG21" i="2"/>
  <c r="QH21" i="2"/>
  <c r="D22" i="2"/>
  <c r="E22" i="2"/>
  <c r="F22" i="2"/>
  <c r="G22" i="2"/>
  <c r="H22" i="2"/>
  <c r="K22" i="2"/>
  <c r="L22" i="2"/>
  <c r="M22" i="2"/>
  <c r="N22" i="2"/>
  <c r="O22" i="2"/>
  <c r="R22" i="2"/>
  <c r="S22" i="2"/>
  <c r="T22" i="2"/>
  <c r="U22" i="2"/>
  <c r="V22" i="2"/>
  <c r="Y22" i="2"/>
  <c r="Z22" i="2"/>
  <c r="AA22" i="2"/>
  <c r="AB22" i="2"/>
  <c r="AC22" i="2"/>
  <c r="AF22" i="2"/>
  <c r="AG22" i="2"/>
  <c r="AH22" i="2"/>
  <c r="AI22" i="2"/>
  <c r="AJ22" i="2"/>
  <c r="AM22" i="2"/>
  <c r="AN22" i="2"/>
  <c r="AO22" i="2"/>
  <c r="AP22" i="2"/>
  <c r="AQ22" i="2"/>
  <c r="AT22" i="2"/>
  <c r="AU22" i="2"/>
  <c r="AV22" i="2"/>
  <c r="AW22" i="2"/>
  <c r="AX22" i="2"/>
  <c r="BA22" i="2"/>
  <c r="BB22" i="2"/>
  <c r="BC22" i="2"/>
  <c r="BD22" i="2"/>
  <c r="BE22" i="2"/>
  <c r="BH22" i="2"/>
  <c r="BI22" i="2"/>
  <c r="BJ22" i="2"/>
  <c r="BK22" i="2"/>
  <c r="BL22" i="2"/>
  <c r="BM22" i="2"/>
  <c r="BO22" i="2"/>
  <c r="BP22" i="2"/>
  <c r="BQ22" i="2"/>
  <c r="BR22" i="2"/>
  <c r="BS22" i="2"/>
  <c r="BV22" i="2"/>
  <c r="BW22" i="2"/>
  <c r="BX22" i="2"/>
  <c r="BY22" i="2"/>
  <c r="BZ22" i="2"/>
  <c r="CA22" i="2"/>
  <c r="CC22" i="2"/>
  <c r="CD22" i="2"/>
  <c r="CE22" i="2"/>
  <c r="CF22" i="2"/>
  <c r="CG22" i="2"/>
  <c r="CJ22" i="2"/>
  <c r="CK22" i="2"/>
  <c r="CL22" i="2"/>
  <c r="CM22" i="2"/>
  <c r="CN22" i="2"/>
  <c r="CQ22" i="2"/>
  <c r="CR22" i="2"/>
  <c r="CS22" i="2"/>
  <c r="CT22" i="2"/>
  <c r="CU22" i="2"/>
  <c r="CX22" i="2"/>
  <c r="CY22" i="2"/>
  <c r="CZ22" i="2"/>
  <c r="DA22" i="2"/>
  <c r="DB22" i="2"/>
  <c r="DE22" i="2"/>
  <c r="DF22" i="2"/>
  <c r="DG22" i="2"/>
  <c r="DH22" i="2"/>
  <c r="DI22" i="2"/>
  <c r="DJ22" i="2"/>
  <c r="DL22" i="2"/>
  <c r="DM22" i="2"/>
  <c r="DN22" i="2"/>
  <c r="DO22" i="2"/>
  <c r="DP22" i="2"/>
  <c r="DQ22" i="2"/>
  <c r="DS22" i="2"/>
  <c r="DT22" i="2"/>
  <c r="DU22" i="2"/>
  <c r="DV22" i="2"/>
  <c r="DW22" i="2"/>
  <c r="DZ22" i="2"/>
  <c r="EA22" i="2"/>
  <c r="EB22" i="2"/>
  <c r="EC22" i="2"/>
  <c r="ED22" i="2"/>
  <c r="EG22" i="2"/>
  <c r="EH22" i="2"/>
  <c r="EI22" i="2"/>
  <c r="EJ22" i="2"/>
  <c r="EK22" i="2"/>
  <c r="EL22" i="2"/>
  <c r="EN22" i="2"/>
  <c r="EO22" i="2"/>
  <c r="EP22" i="2"/>
  <c r="EQ22" i="2"/>
  <c r="ER22" i="2"/>
  <c r="ES22" i="2"/>
  <c r="EU22" i="2"/>
  <c r="EV22" i="2"/>
  <c r="EW22" i="2"/>
  <c r="EX22" i="2"/>
  <c r="EY22" i="2"/>
  <c r="FB22" i="2"/>
  <c r="FC22" i="2"/>
  <c r="FD22" i="2"/>
  <c r="FE22" i="2"/>
  <c r="FF22" i="2"/>
  <c r="FI22" i="2"/>
  <c r="FJ22" i="2"/>
  <c r="FK22" i="2"/>
  <c r="FL22" i="2"/>
  <c r="FM22" i="2"/>
  <c r="FP22" i="2"/>
  <c r="FQ22" i="2"/>
  <c r="FR22" i="2"/>
  <c r="FS22" i="2"/>
  <c r="FT22" i="2"/>
  <c r="FU22" i="2"/>
  <c r="FW22" i="2"/>
  <c r="FX22" i="2"/>
  <c r="FY22" i="2"/>
  <c r="FZ22" i="2"/>
  <c r="GA22" i="2"/>
  <c r="GB22" i="2"/>
  <c r="GD22" i="2"/>
  <c r="GE22" i="2"/>
  <c r="GF22" i="2"/>
  <c r="GG22" i="2"/>
  <c r="GH22" i="2"/>
  <c r="GI22" i="2"/>
  <c r="GK22" i="2"/>
  <c r="GL22" i="2"/>
  <c r="GM22" i="2"/>
  <c r="GN22" i="2"/>
  <c r="GO22" i="2"/>
  <c r="GP22" i="2"/>
  <c r="GR22" i="2"/>
  <c r="GS22" i="2"/>
  <c r="GT22" i="2"/>
  <c r="GU22" i="2"/>
  <c r="GV22" i="2"/>
  <c r="GW22" i="2"/>
  <c r="GY22" i="2"/>
  <c r="GZ22" i="2"/>
  <c r="HA22" i="2"/>
  <c r="HB22" i="2"/>
  <c r="HC22" i="2"/>
  <c r="HD22" i="2"/>
  <c r="HF22" i="2"/>
  <c r="HG22" i="2"/>
  <c r="HH22" i="2"/>
  <c r="HI22" i="2"/>
  <c r="HJ22" i="2"/>
  <c r="HK22" i="2"/>
  <c r="HM22" i="2"/>
  <c r="HN22" i="2"/>
  <c r="HO22" i="2"/>
  <c r="HP22" i="2"/>
  <c r="HQ22" i="2"/>
  <c r="HR22" i="2"/>
  <c r="HT22" i="2"/>
  <c r="HU22" i="2"/>
  <c r="HV22" i="2"/>
  <c r="HW22" i="2"/>
  <c r="HX22" i="2"/>
  <c r="HY22" i="2"/>
  <c r="IA22" i="2"/>
  <c r="IB22" i="2"/>
  <c r="IC22" i="2"/>
  <c r="ID22" i="2"/>
  <c r="IE22" i="2"/>
  <c r="IF22" i="2"/>
  <c r="IH22" i="2"/>
  <c r="II22" i="2"/>
  <c r="IJ22" i="2"/>
  <c r="IK22" i="2"/>
  <c r="IL22" i="2"/>
  <c r="IM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Y22" i="2"/>
  <c r="LZ22" i="2"/>
  <c r="MB22" i="2"/>
  <c r="MC22" i="2"/>
  <c r="ME22" i="2"/>
  <c r="MF22" i="2"/>
  <c r="MG22" i="2"/>
  <c r="MI22" i="2"/>
  <c r="MJ22" i="2"/>
  <c r="MK22" i="2"/>
  <c r="ML22" i="2"/>
  <c r="MM22" i="2"/>
  <c r="MN22" i="2"/>
  <c r="MP22" i="2"/>
  <c r="MQ22" i="2"/>
  <c r="MR22" i="2"/>
  <c r="MS22" i="2"/>
  <c r="MT22" i="2"/>
  <c r="MU22" i="2"/>
  <c r="MW22" i="2"/>
  <c r="MX22" i="2"/>
  <c r="MY22" i="2"/>
  <c r="MZ22" i="2"/>
  <c r="NA22" i="2"/>
  <c r="NB22" i="2"/>
  <c r="ND22" i="2"/>
  <c r="NE22" i="2"/>
  <c r="NF22" i="2"/>
  <c r="NG22" i="2"/>
  <c r="NH22" i="2"/>
  <c r="NI22" i="2"/>
  <c r="NK22" i="2"/>
  <c r="NL22" i="2"/>
  <c r="NM22" i="2"/>
  <c r="NN22" i="2"/>
  <c r="NO22" i="2"/>
  <c r="NP22" i="2"/>
  <c r="NR22" i="2"/>
  <c r="NS22" i="2"/>
  <c r="NT22" i="2"/>
  <c r="NU22" i="2"/>
  <c r="NV22" i="2"/>
  <c r="NW22" i="2"/>
  <c r="NY22" i="2"/>
  <c r="NZ22" i="2"/>
  <c r="OA22" i="2"/>
  <c r="OB22" i="2"/>
  <c r="OC22" i="2"/>
  <c r="OD22" i="2"/>
  <c r="OF22" i="2"/>
  <c r="OG22" i="2"/>
  <c r="OH22" i="2"/>
  <c r="OI22" i="2"/>
  <c r="OJ22" i="2"/>
  <c r="OK22" i="2"/>
  <c r="OM22" i="2"/>
  <c r="ON22" i="2"/>
  <c r="OO22" i="2"/>
  <c r="OP22" i="2"/>
  <c r="OQ22" i="2"/>
  <c r="OR22" i="2"/>
  <c r="OT22" i="2"/>
  <c r="OU22" i="2"/>
  <c r="OV22" i="2"/>
  <c r="OW22" i="2"/>
  <c r="OX22" i="2"/>
  <c r="OY22" i="2"/>
  <c r="PA22" i="2"/>
  <c r="PB22" i="2"/>
  <c r="PC22" i="2"/>
  <c r="PD22" i="2"/>
  <c r="PE22" i="2"/>
  <c r="PF22" i="2"/>
  <c r="PH22" i="2"/>
  <c r="PI22" i="2"/>
  <c r="PJ22" i="2"/>
  <c r="PK22" i="2"/>
  <c r="PL22" i="2"/>
  <c r="PM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QC22" i="2"/>
  <c r="QD22" i="2"/>
  <c r="QE22" i="2"/>
  <c r="QF22" i="2"/>
  <c r="QG22" i="2"/>
  <c r="QH22" i="2"/>
  <c r="D23" i="2"/>
  <c r="E23" i="2"/>
  <c r="F23" i="2"/>
  <c r="G23" i="2"/>
  <c r="H23" i="2"/>
  <c r="K23" i="2"/>
  <c r="L23" i="2"/>
  <c r="M23" i="2"/>
  <c r="N23" i="2"/>
  <c r="O23" i="2"/>
  <c r="R23" i="2"/>
  <c r="S23" i="2"/>
  <c r="T23" i="2"/>
  <c r="U23" i="2"/>
  <c r="V23" i="2"/>
  <c r="Y23" i="2"/>
  <c r="Z23" i="2"/>
  <c r="AA23" i="2"/>
  <c r="AB23" i="2"/>
  <c r="AC23" i="2"/>
  <c r="AF23" i="2"/>
  <c r="AG23" i="2"/>
  <c r="AH23" i="2"/>
  <c r="AI23" i="2"/>
  <c r="AJ23" i="2"/>
  <c r="AK23" i="2"/>
  <c r="AM23" i="2"/>
  <c r="AN23" i="2"/>
  <c r="AO23" i="2"/>
  <c r="AP23" i="2"/>
  <c r="AQ23" i="2"/>
  <c r="AT23" i="2"/>
  <c r="AU23" i="2"/>
  <c r="AV23" i="2"/>
  <c r="AW23" i="2"/>
  <c r="AX23" i="2"/>
  <c r="AY23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T23" i="2"/>
  <c r="BV23" i="2"/>
  <c r="BW23" i="2"/>
  <c r="BX23" i="2"/>
  <c r="BY23" i="2"/>
  <c r="BZ23" i="2"/>
  <c r="CC23" i="2"/>
  <c r="CD23" i="2"/>
  <c r="CE23" i="2"/>
  <c r="CF23" i="2"/>
  <c r="CG23" i="2"/>
  <c r="CH23" i="2"/>
  <c r="CJ23" i="2"/>
  <c r="CK23" i="2"/>
  <c r="CL23" i="2"/>
  <c r="CM23" i="2"/>
  <c r="CN23" i="2"/>
  <c r="CQ23" i="2"/>
  <c r="CR23" i="2"/>
  <c r="CS23" i="2"/>
  <c r="CT23" i="2"/>
  <c r="CU23" i="2"/>
  <c r="CX23" i="2"/>
  <c r="CY23" i="2"/>
  <c r="CZ23" i="2"/>
  <c r="DA23" i="2"/>
  <c r="DB23" i="2"/>
  <c r="DE23" i="2"/>
  <c r="DF23" i="2"/>
  <c r="DG23" i="2"/>
  <c r="DH23" i="2"/>
  <c r="DI23" i="2"/>
  <c r="DL23" i="2"/>
  <c r="DM23" i="2"/>
  <c r="DN23" i="2"/>
  <c r="DO23" i="2"/>
  <c r="DP23" i="2"/>
  <c r="DQ23" i="2"/>
  <c r="DS23" i="2"/>
  <c r="DT23" i="2"/>
  <c r="DU23" i="2"/>
  <c r="DV23" i="2"/>
  <c r="DW23" i="2"/>
  <c r="DZ23" i="2"/>
  <c r="EA23" i="2"/>
  <c r="EB23" i="2"/>
  <c r="EC23" i="2"/>
  <c r="ED23" i="2"/>
  <c r="EG23" i="2"/>
  <c r="EH23" i="2"/>
  <c r="EI23" i="2"/>
  <c r="EJ23" i="2"/>
  <c r="EK23" i="2"/>
  <c r="EN23" i="2"/>
  <c r="EO23" i="2"/>
  <c r="EP23" i="2"/>
  <c r="EQ23" i="2"/>
  <c r="ER23" i="2"/>
  <c r="EU23" i="2"/>
  <c r="EV23" i="2"/>
  <c r="EW23" i="2"/>
  <c r="EX23" i="2"/>
  <c r="EY23" i="2"/>
  <c r="FB23" i="2"/>
  <c r="FC23" i="2"/>
  <c r="FD23" i="2"/>
  <c r="FE23" i="2"/>
  <c r="FF23" i="2"/>
  <c r="FI23" i="2"/>
  <c r="FJ23" i="2"/>
  <c r="FK23" i="2"/>
  <c r="FL23" i="2"/>
  <c r="FM23" i="2"/>
  <c r="FP23" i="2"/>
  <c r="FQ23" i="2"/>
  <c r="FS23" i="2"/>
  <c r="FT23" i="2"/>
  <c r="FW23" i="2"/>
  <c r="FX23" i="2"/>
  <c r="FY23" i="2"/>
  <c r="FZ23" i="2"/>
  <c r="GA23" i="2"/>
  <c r="GD23" i="2"/>
  <c r="GE23" i="2"/>
  <c r="GF23" i="2"/>
  <c r="GG23" i="2"/>
  <c r="GH23" i="2"/>
  <c r="GK23" i="2"/>
  <c r="GL23" i="2"/>
  <c r="GM23" i="2"/>
  <c r="GN23" i="2"/>
  <c r="GO23" i="2"/>
  <c r="GR23" i="2"/>
  <c r="GS23" i="2"/>
  <c r="GT23" i="2"/>
  <c r="GU23" i="2"/>
  <c r="GV23" i="2"/>
  <c r="GY23" i="2"/>
  <c r="GZ23" i="2"/>
  <c r="HA23" i="2"/>
  <c r="HB23" i="2"/>
  <c r="HC23" i="2"/>
  <c r="HF23" i="2"/>
  <c r="HG23" i="2"/>
  <c r="HH23" i="2"/>
  <c r="HI23" i="2"/>
  <c r="HJ23" i="2"/>
  <c r="HM23" i="2"/>
  <c r="HN23" i="2"/>
  <c r="HO23" i="2"/>
  <c r="HP23" i="2"/>
  <c r="HQ23" i="2"/>
  <c r="HT23" i="2"/>
  <c r="HU23" i="2"/>
  <c r="HV23" i="2"/>
  <c r="HW23" i="2"/>
  <c r="HX23" i="2"/>
  <c r="HY23" i="2"/>
  <c r="IA23" i="2"/>
  <c r="IB23" i="2"/>
  <c r="IC23" i="2"/>
  <c r="ID23" i="2"/>
  <c r="IE23" i="2"/>
  <c r="IH23" i="2"/>
  <c r="II23" i="2"/>
  <c r="IJ23" i="2"/>
  <c r="IK23" i="2"/>
  <c r="IL23" i="2"/>
  <c r="IM23" i="2"/>
  <c r="IO23" i="2"/>
  <c r="IP23" i="2"/>
  <c r="IQ23" i="2"/>
  <c r="IR23" i="2"/>
  <c r="IS23" i="2"/>
  <c r="IV23" i="2"/>
  <c r="IW23" i="2"/>
  <c r="IX23" i="2"/>
  <c r="IY23" i="2"/>
  <c r="IZ23" i="2"/>
  <c r="JC23" i="2"/>
  <c r="JD23" i="2"/>
  <c r="JG23" i="2"/>
  <c r="JJ23" i="2"/>
  <c r="JK23" i="2"/>
  <c r="JL23" i="2"/>
  <c r="JM23" i="2"/>
  <c r="JN23" i="2"/>
  <c r="JQ23" i="2"/>
  <c r="JR23" i="2"/>
  <c r="JS23" i="2"/>
  <c r="JT23" i="2"/>
  <c r="JU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S23" i="2"/>
  <c r="KT23" i="2"/>
  <c r="KU23" i="2"/>
  <c r="KV23" i="2"/>
  <c r="KW23" i="2"/>
  <c r="KZ23" i="2"/>
  <c r="LA23" i="2"/>
  <c r="LB23" i="2"/>
  <c r="LC23" i="2"/>
  <c r="LD23" i="2"/>
  <c r="LG23" i="2"/>
  <c r="LH23" i="2"/>
  <c r="LI23" i="2"/>
  <c r="LJ23" i="2"/>
  <c r="LK23" i="2"/>
  <c r="LN23" i="2"/>
  <c r="LO23" i="2"/>
  <c r="LP23" i="2"/>
  <c r="LQ23" i="2"/>
  <c r="LR23" i="2"/>
  <c r="LS23" i="2"/>
  <c r="LU23" i="2"/>
  <c r="LV23" i="2"/>
  <c r="LY23" i="2"/>
  <c r="MB23" i="2"/>
  <c r="MC23" i="2"/>
  <c r="ME23" i="2"/>
  <c r="MF23" i="2"/>
  <c r="MI23" i="2"/>
  <c r="MJ23" i="2"/>
  <c r="MK23" i="2"/>
  <c r="ML23" i="2"/>
  <c r="MM23" i="2"/>
  <c r="MN23" i="2"/>
  <c r="MP23" i="2"/>
  <c r="MQ23" i="2"/>
  <c r="MR23" i="2"/>
  <c r="MS23" i="2"/>
  <c r="MT23" i="2"/>
  <c r="MW23" i="2"/>
  <c r="MX23" i="2"/>
  <c r="MY23" i="2"/>
  <c r="MZ23" i="2"/>
  <c r="NA23" i="2"/>
  <c r="NB23" i="2"/>
  <c r="ND23" i="2"/>
  <c r="NE23" i="2"/>
  <c r="NF23" i="2"/>
  <c r="NG23" i="2"/>
  <c r="NH23" i="2"/>
  <c r="NK23" i="2"/>
  <c r="NL23" i="2"/>
  <c r="NM23" i="2"/>
  <c r="NN23" i="2"/>
  <c r="NO23" i="2"/>
  <c r="NP23" i="2"/>
  <c r="NR23" i="2"/>
  <c r="NS23" i="2"/>
  <c r="NT23" i="2"/>
  <c r="NU23" i="2"/>
  <c r="NV23" i="2"/>
  <c r="NY23" i="2"/>
  <c r="NZ23" i="2"/>
  <c r="OB23" i="2"/>
  <c r="OC23" i="2"/>
  <c r="OF23" i="2"/>
  <c r="OG23" i="2"/>
  <c r="OH23" i="2"/>
  <c r="OK23" i="2" s="1"/>
  <c r="OI23" i="2"/>
  <c r="OJ23" i="2"/>
  <c r="OM23" i="2"/>
  <c r="ON23" i="2"/>
  <c r="OO23" i="2"/>
  <c r="OP23" i="2"/>
  <c r="OQ23" i="2"/>
  <c r="OR23" i="2"/>
  <c r="OT23" i="2"/>
  <c r="OU23" i="2"/>
  <c r="OV23" i="2"/>
  <c r="OW23" i="2"/>
  <c r="OX23" i="2"/>
  <c r="PA23" i="2"/>
  <c r="PB23" i="2"/>
  <c r="PC23" i="2"/>
  <c r="PD23" i="2"/>
  <c r="PE23" i="2"/>
  <c r="PF23" i="2"/>
  <c r="PH23" i="2"/>
  <c r="PI23" i="2"/>
  <c r="PJ23" i="2"/>
  <c r="PK23" i="2"/>
  <c r="PL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QC23" i="2"/>
  <c r="QD23" i="2"/>
  <c r="QE23" i="2"/>
  <c r="QF23" i="2"/>
  <c r="QG23" i="2"/>
  <c r="QH23" i="2"/>
  <c r="D24" i="2"/>
  <c r="E24" i="2"/>
  <c r="F24" i="2"/>
  <c r="G24" i="2"/>
  <c r="H24" i="2"/>
  <c r="K24" i="2"/>
  <c r="L24" i="2"/>
  <c r="M24" i="2"/>
  <c r="N24" i="2"/>
  <c r="O24" i="2"/>
  <c r="R24" i="2"/>
  <c r="S24" i="2"/>
  <c r="T24" i="2"/>
  <c r="U24" i="2"/>
  <c r="V24" i="2"/>
  <c r="Y24" i="2"/>
  <c r="Z24" i="2"/>
  <c r="AA24" i="2"/>
  <c r="AB24" i="2"/>
  <c r="AC24" i="2"/>
  <c r="AF24" i="2"/>
  <c r="AG24" i="2"/>
  <c r="AH24" i="2"/>
  <c r="AI24" i="2"/>
  <c r="AJ24" i="2"/>
  <c r="AM24" i="2"/>
  <c r="AN24" i="2"/>
  <c r="AO24" i="2"/>
  <c r="AP24" i="2"/>
  <c r="AQ24" i="2"/>
  <c r="AT24" i="2"/>
  <c r="AU24" i="2"/>
  <c r="AV24" i="2"/>
  <c r="AW24" i="2"/>
  <c r="AX24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V24" i="2"/>
  <c r="BW24" i="2"/>
  <c r="BX24" i="2"/>
  <c r="BY24" i="2"/>
  <c r="BZ24" i="2"/>
  <c r="CC24" i="2"/>
  <c r="CD24" i="2"/>
  <c r="CE24" i="2"/>
  <c r="CF24" i="2"/>
  <c r="CG24" i="2"/>
  <c r="CJ24" i="2"/>
  <c r="CK24" i="2"/>
  <c r="CL24" i="2"/>
  <c r="CM24" i="2"/>
  <c r="CN24" i="2"/>
  <c r="CQ24" i="2"/>
  <c r="CR24" i="2"/>
  <c r="CS24" i="2"/>
  <c r="CT24" i="2"/>
  <c r="CU24" i="2"/>
  <c r="CX24" i="2"/>
  <c r="CY24" i="2"/>
  <c r="CZ24" i="2"/>
  <c r="DA24" i="2"/>
  <c r="DB24" i="2"/>
  <c r="DE24" i="2"/>
  <c r="DF24" i="2"/>
  <c r="DG24" i="2"/>
  <c r="DH24" i="2"/>
  <c r="DI24" i="2"/>
  <c r="DL24" i="2"/>
  <c r="DM24" i="2"/>
  <c r="DN24" i="2"/>
  <c r="DO24" i="2"/>
  <c r="DP24" i="2"/>
  <c r="DS24" i="2"/>
  <c r="DT24" i="2"/>
  <c r="DU24" i="2"/>
  <c r="DV24" i="2"/>
  <c r="DW24" i="2"/>
  <c r="DZ24" i="2"/>
  <c r="EA24" i="2"/>
  <c r="EB24" i="2"/>
  <c r="EC24" i="2"/>
  <c r="ED24" i="2"/>
  <c r="EG24" i="2"/>
  <c r="EH24" i="2"/>
  <c r="EI24" i="2"/>
  <c r="EJ24" i="2"/>
  <c r="EK24" i="2"/>
  <c r="EN24" i="2"/>
  <c r="EO24" i="2"/>
  <c r="EP24" i="2"/>
  <c r="EQ24" i="2"/>
  <c r="ER24" i="2"/>
  <c r="EU24" i="2"/>
  <c r="EV24" i="2"/>
  <c r="EW24" i="2"/>
  <c r="EX24" i="2"/>
  <c r="EY24" i="2"/>
  <c r="FB24" i="2"/>
  <c r="FC24" i="2"/>
  <c r="FD24" i="2"/>
  <c r="FE24" i="2"/>
  <c r="FF24" i="2"/>
  <c r="FI24" i="2"/>
  <c r="FJ24" i="2"/>
  <c r="FK24" i="2"/>
  <c r="FL24" i="2"/>
  <c r="FM24" i="2"/>
  <c r="FP24" i="2"/>
  <c r="FQ24" i="2"/>
  <c r="FR24" i="2"/>
  <c r="FS24" i="2"/>
  <c r="FT24" i="2"/>
  <c r="FW24" i="2"/>
  <c r="FX24" i="2"/>
  <c r="FY24" i="2"/>
  <c r="FZ24" i="2"/>
  <c r="GA24" i="2"/>
  <c r="GD24" i="2"/>
  <c r="GE24" i="2"/>
  <c r="GF24" i="2"/>
  <c r="GG24" i="2"/>
  <c r="GH24" i="2"/>
  <c r="GK24" i="2"/>
  <c r="GL24" i="2"/>
  <c r="GM24" i="2"/>
  <c r="GN24" i="2"/>
  <c r="GO24" i="2"/>
  <c r="GR24" i="2"/>
  <c r="GS24" i="2"/>
  <c r="GT24" i="2"/>
  <c r="GU24" i="2"/>
  <c r="GV24" i="2"/>
  <c r="GY24" i="2"/>
  <c r="GZ24" i="2"/>
  <c r="HA24" i="2"/>
  <c r="HB24" i="2"/>
  <c r="HC24" i="2"/>
  <c r="HF24" i="2"/>
  <c r="HG24" i="2"/>
  <c r="HH24" i="2"/>
  <c r="HI24" i="2"/>
  <c r="HJ24" i="2"/>
  <c r="HM24" i="2"/>
  <c r="HN24" i="2"/>
  <c r="HO24" i="2"/>
  <c r="HP24" i="2"/>
  <c r="HQ24" i="2"/>
  <c r="HT24" i="2"/>
  <c r="HU24" i="2"/>
  <c r="HV24" i="2"/>
  <c r="HW24" i="2"/>
  <c r="HX24" i="2"/>
  <c r="HY24" i="2"/>
  <c r="IA24" i="2"/>
  <c r="IB24" i="2"/>
  <c r="IC24" i="2"/>
  <c r="ID24" i="2"/>
  <c r="IE24" i="2"/>
  <c r="IH24" i="2"/>
  <c r="II24" i="2"/>
  <c r="IJ24" i="2"/>
  <c r="IK24" i="2"/>
  <c r="IL24" i="2"/>
  <c r="IM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G24" i="2"/>
  <c r="LH24" i="2"/>
  <c r="LI24" i="2"/>
  <c r="LJ24" i="2"/>
  <c r="LK24" i="2"/>
  <c r="LN24" i="2"/>
  <c r="LO24" i="2"/>
  <c r="LP24" i="2"/>
  <c r="LQ24" i="2"/>
  <c r="LR24" i="2"/>
  <c r="LS24" i="2"/>
  <c r="LU24" i="2"/>
  <c r="LV24" i="2"/>
  <c r="LY24" i="2"/>
  <c r="MB24" i="2"/>
  <c r="MC24" i="2"/>
  <c r="ME24" i="2"/>
  <c r="MF24" i="2"/>
  <c r="MI24" i="2"/>
  <c r="MJ24" i="2"/>
  <c r="MK24" i="2"/>
  <c r="ML24" i="2"/>
  <c r="MM24" i="2"/>
  <c r="MN24" i="2"/>
  <c r="MP24" i="2"/>
  <c r="MQ24" i="2"/>
  <c r="MR24" i="2"/>
  <c r="MS24" i="2"/>
  <c r="MT24" i="2"/>
  <c r="MW24" i="2"/>
  <c r="MX24" i="2"/>
  <c r="MY24" i="2"/>
  <c r="MZ24" i="2"/>
  <c r="NA24" i="2"/>
  <c r="NB24" i="2"/>
  <c r="ND24" i="2"/>
  <c r="NE24" i="2"/>
  <c r="NF24" i="2"/>
  <c r="NG24" i="2"/>
  <c r="NH24" i="2"/>
  <c r="NK24" i="2"/>
  <c r="NL24" i="2"/>
  <c r="NM24" i="2"/>
  <c r="NN24" i="2"/>
  <c r="NO24" i="2"/>
  <c r="NP24" i="2"/>
  <c r="NR24" i="2"/>
  <c r="NS24" i="2"/>
  <c r="NT24" i="2"/>
  <c r="NU24" i="2"/>
  <c r="NV24" i="2"/>
  <c r="NY24" i="2"/>
  <c r="NZ24" i="2"/>
  <c r="OA24" i="2"/>
  <c r="OB24" i="2"/>
  <c r="OC24" i="2"/>
  <c r="OF24" i="2"/>
  <c r="OG24" i="2"/>
  <c r="OH24" i="2"/>
  <c r="OI24" i="2"/>
  <c r="OJ24" i="2"/>
  <c r="OM24" i="2"/>
  <c r="ON24" i="2"/>
  <c r="OO24" i="2"/>
  <c r="OP24" i="2"/>
  <c r="OQ24" i="2"/>
  <c r="OR24" i="2"/>
  <c r="OT24" i="2"/>
  <c r="OU24" i="2"/>
  <c r="OV24" i="2"/>
  <c r="OW24" i="2"/>
  <c r="OX24" i="2"/>
  <c r="PA24" i="2"/>
  <c r="PB24" i="2"/>
  <c r="PC24" i="2"/>
  <c r="PD24" i="2"/>
  <c r="PE24" i="2"/>
  <c r="PF24" i="2"/>
  <c r="PH24" i="2"/>
  <c r="PI24" i="2"/>
  <c r="PJ24" i="2"/>
  <c r="PK24" i="2"/>
  <c r="PL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QC24" i="2"/>
  <c r="QD24" i="2"/>
  <c r="QE24" i="2"/>
  <c r="QF24" i="2"/>
  <c r="QG24" i="2"/>
  <c r="QH24" i="2"/>
  <c r="D25" i="2"/>
  <c r="E25" i="2"/>
  <c r="F25" i="2"/>
  <c r="G25" i="2"/>
  <c r="H25" i="2"/>
  <c r="K25" i="2"/>
  <c r="L25" i="2"/>
  <c r="M25" i="2"/>
  <c r="N25" i="2"/>
  <c r="O25" i="2"/>
  <c r="R25" i="2"/>
  <c r="S25" i="2"/>
  <c r="T25" i="2"/>
  <c r="U25" i="2"/>
  <c r="V25" i="2"/>
  <c r="Y25" i="2"/>
  <c r="Z25" i="2"/>
  <c r="AA25" i="2"/>
  <c r="AB25" i="2"/>
  <c r="AC25" i="2"/>
  <c r="AD25" i="2"/>
  <c r="AF25" i="2"/>
  <c r="AG25" i="2"/>
  <c r="AH25" i="2"/>
  <c r="AI25" i="2"/>
  <c r="AJ25" i="2"/>
  <c r="AM25" i="2"/>
  <c r="AN25" i="2"/>
  <c r="AO25" i="2"/>
  <c r="AP25" i="2"/>
  <c r="AQ25" i="2"/>
  <c r="AR25" i="2"/>
  <c r="AT25" i="2"/>
  <c r="AU25" i="2"/>
  <c r="AV25" i="2"/>
  <c r="AW25" i="2"/>
  <c r="AX25" i="2"/>
  <c r="AY25" i="2"/>
  <c r="BA25" i="2"/>
  <c r="BB25" i="2"/>
  <c r="BC25" i="2"/>
  <c r="BD25" i="2"/>
  <c r="BE25" i="2"/>
  <c r="BH25" i="2"/>
  <c r="BI25" i="2"/>
  <c r="BJ25" i="2"/>
  <c r="BK25" i="2"/>
  <c r="BL25" i="2"/>
  <c r="BM25" i="2"/>
  <c r="BO25" i="2"/>
  <c r="BP25" i="2"/>
  <c r="BQ25" i="2"/>
  <c r="BR25" i="2"/>
  <c r="BS25" i="2"/>
  <c r="BT25" i="2"/>
  <c r="BV25" i="2"/>
  <c r="BW25" i="2"/>
  <c r="BX25" i="2"/>
  <c r="BY25" i="2"/>
  <c r="BZ25" i="2"/>
  <c r="CA25" i="2"/>
  <c r="CC25" i="2"/>
  <c r="CD25" i="2"/>
  <c r="CE25" i="2"/>
  <c r="CF25" i="2"/>
  <c r="CG25" i="2"/>
  <c r="CH25" i="2"/>
  <c r="CJ25" i="2"/>
  <c r="CK25" i="2"/>
  <c r="CL25" i="2"/>
  <c r="CM25" i="2"/>
  <c r="CN25" i="2"/>
  <c r="CO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E25" i="2"/>
  <c r="DF25" i="2"/>
  <c r="DG25" i="2"/>
  <c r="DH25" i="2"/>
  <c r="DI25" i="2"/>
  <c r="DJ25" i="2"/>
  <c r="DL25" i="2"/>
  <c r="DM25" i="2"/>
  <c r="DN25" i="2"/>
  <c r="DO25" i="2"/>
  <c r="DP25" i="2"/>
  <c r="DQ25" i="2"/>
  <c r="DS25" i="2"/>
  <c r="DT25" i="2"/>
  <c r="DU25" i="2"/>
  <c r="DV25" i="2"/>
  <c r="DW25" i="2"/>
  <c r="DX25" i="2"/>
  <c r="DZ25" i="2"/>
  <c r="EA25" i="2"/>
  <c r="EB25" i="2"/>
  <c r="EC25" i="2"/>
  <c r="ED25" i="2"/>
  <c r="EE25" i="2"/>
  <c r="EG25" i="2"/>
  <c r="EH25" i="2"/>
  <c r="EI25" i="2"/>
  <c r="EJ25" i="2"/>
  <c r="EK25" i="2"/>
  <c r="EL25" i="2"/>
  <c r="EN25" i="2"/>
  <c r="EO25" i="2"/>
  <c r="EP25" i="2"/>
  <c r="EQ25" i="2"/>
  <c r="ER25" i="2"/>
  <c r="ES25" i="2"/>
  <c r="EU25" i="2"/>
  <c r="EV25" i="2"/>
  <c r="EW25" i="2"/>
  <c r="EX25" i="2"/>
  <c r="EY25" i="2"/>
  <c r="EZ25" i="2"/>
  <c r="FB25" i="2"/>
  <c r="FC25" i="2"/>
  <c r="FD25" i="2"/>
  <c r="FE25" i="2"/>
  <c r="FF25" i="2"/>
  <c r="FI25" i="2"/>
  <c r="FJ25" i="2"/>
  <c r="FK25" i="2"/>
  <c r="FL25" i="2"/>
  <c r="FM25" i="2"/>
  <c r="FN25" i="2"/>
  <c r="FP25" i="2"/>
  <c r="FQ25" i="2"/>
  <c r="FR25" i="2"/>
  <c r="FS25" i="2"/>
  <c r="FT25" i="2"/>
  <c r="FU25" i="2"/>
  <c r="FW25" i="2"/>
  <c r="FX25" i="2"/>
  <c r="FY25" i="2"/>
  <c r="FZ25" i="2"/>
  <c r="GA25" i="2"/>
  <c r="GB25" i="2"/>
  <c r="GD25" i="2"/>
  <c r="GE25" i="2"/>
  <c r="GF25" i="2"/>
  <c r="GG25" i="2"/>
  <c r="GH25" i="2"/>
  <c r="GI25" i="2"/>
  <c r="GK25" i="2"/>
  <c r="GL25" i="2"/>
  <c r="GM25" i="2"/>
  <c r="GN25" i="2"/>
  <c r="GO25" i="2"/>
  <c r="GP25" i="2"/>
  <c r="GR25" i="2"/>
  <c r="GS25" i="2"/>
  <c r="GT25" i="2"/>
  <c r="GU25" i="2"/>
  <c r="GV25" i="2"/>
  <c r="GW25" i="2"/>
  <c r="GY25" i="2"/>
  <c r="GZ25" i="2"/>
  <c r="HA25" i="2"/>
  <c r="HB25" i="2"/>
  <c r="HC25" i="2"/>
  <c r="HF25" i="2"/>
  <c r="HG25" i="2"/>
  <c r="HH25" i="2"/>
  <c r="HI25" i="2"/>
  <c r="HJ25" i="2"/>
  <c r="HK25" i="2"/>
  <c r="HM25" i="2"/>
  <c r="HN25" i="2"/>
  <c r="HO25" i="2"/>
  <c r="HP25" i="2"/>
  <c r="HQ25" i="2"/>
  <c r="HR25" i="2"/>
  <c r="HT25" i="2"/>
  <c r="HU25" i="2"/>
  <c r="HV25" i="2"/>
  <c r="HW25" i="2"/>
  <c r="HX25" i="2"/>
  <c r="HY25" i="2"/>
  <c r="IA25" i="2"/>
  <c r="IB25" i="2"/>
  <c r="IC25" i="2"/>
  <c r="ID25" i="2"/>
  <c r="IE25" i="2"/>
  <c r="IF25" i="2"/>
  <c r="IH25" i="2"/>
  <c r="II25" i="2"/>
  <c r="IJ25" i="2"/>
  <c r="IK25" i="2"/>
  <c r="IL25" i="2"/>
  <c r="IM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Y25" i="2"/>
  <c r="LZ25" i="2"/>
  <c r="MB25" i="2"/>
  <c r="MC25" i="2"/>
  <c r="ME25" i="2"/>
  <c r="MF25" i="2"/>
  <c r="MG25" i="2"/>
  <c r="MI25" i="2"/>
  <c r="MJ25" i="2"/>
  <c r="MK25" i="2"/>
  <c r="ML25" i="2"/>
  <c r="MM25" i="2"/>
  <c r="MN25" i="2"/>
  <c r="MP25" i="2"/>
  <c r="MQ25" i="2"/>
  <c r="MR25" i="2"/>
  <c r="MS25" i="2"/>
  <c r="MT25" i="2"/>
  <c r="MU25" i="2"/>
  <c r="MW25" i="2"/>
  <c r="MX25" i="2"/>
  <c r="MY25" i="2"/>
  <c r="MZ25" i="2"/>
  <c r="NA25" i="2"/>
  <c r="NB25" i="2"/>
  <c r="ND25" i="2"/>
  <c r="NE25" i="2"/>
  <c r="NF25" i="2"/>
  <c r="NG25" i="2"/>
  <c r="NH25" i="2"/>
  <c r="NI25" i="2"/>
  <c r="NK25" i="2"/>
  <c r="NL25" i="2"/>
  <c r="NM25" i="2"/>
  <c r="NN25" i="2"/>
  <c r="NO25" i="2"/>
  <c r="NP25" i="2"/>
  <c r="NR25" i="2"/>
  <c r="NS25" i="2"/>
  <c r="NT25" i="2"/>
  <c r="NU25" i="2"/>
  <c r="NV25" i="2"/>
  <c r="NW25" i="2"/>
  <c r="NY25" i="2"/>
  <c r="NZ25" i="2"/>
  <c r="OA25" i="2"/>
  <c r="OB25" i="2"/>
  <c r="OC25" i="2"/>
  <c r="OD25" i="2"/>
  <c r="OF25" i="2"/>
  <c r="OG25" i="2"/>
  <c r="OH25" i="2"/>
  <c r="OI25" i="2"/>
  <c r="OJ25" i="2"/>
  <c r="OK25" i="2"/>
  <c r="OM25" i="2"/>
  <c r="ON25" i="2"/>
  <c r="OO25" i="2"/>
  <c r="OP25" i="2"/>
  <c r="OQ25" i="2"/>
  <c r="OR25" i="2"/>
  <c r="OT25" i="2"/>
  <c r="OU25" i="2"/>
  <c r="OV25" i="2"/>
  <c r="OW25" i="2"/>
  <c r="OX25" i="2"/>
  <c r="OY25" i="2"/>
  <c r="PA25" i="2"/>
  <c r="PB25" i="2"/>
  <c r="PC25" i="2"/>
  <c r="PD25" i="2"/>
  <c r="PE25" i="2"/>
  <c r="PF25" i="2"/>
  <c r="PH25" i="2"/>
  <c r="PI25" i="2"/>
  <c r="PJ25" i="2"/>
  <c r="PK25" i="2"/>
  <c r="PL25" i="2"/>
  <c r="PM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QC25" i="2"/>
  <c r="QD25" i="2"/>
  <c r="QE25" i="2"/>
  <c r="QF25" i="2"/>
  <c r="QG25" i="2"/>
  <c r="QH25" i="2"/>
  <c r="D26" i="2"/>
  <c r="E26" i="2"/>
  <c r="F26" i="2"/>
  <c r="G26" i="2"/>
  <c r="H26" i="2"/>
  <c r="K26" i="2"/>
  <c r="L26" i="2"/>
  <c r="M26" i="2"/>
  <c r="N26" i="2"/>
  <c r="O26" i="2"/>
  <c r="R26" i="2"/>
  <c r="S26" i="2"/>
  <c r="T26" i="2"/>
  <c r="U26" i="2"/>
  <c r="V26" i="2"/>
  <c r="Y26" i="2"/>
  <c r="Z26" i="2"/>
  <c r="AA26" i="2"/>
  <c r="AB26" i="2"/>
  <c r="AC26" i="2"/>
  <c r="AF26" i="2"/>
  <c r="AG26" i="2"/>
  <c r="AH26" i="2"/>
  <c r="AI26" i="2"/>
  <c r="AJ26" i="2"/>
  <c r="AM26" i="2"/>
  <c r="AN26" i="2"/>
  <c r="AO26" i="2"/>
  <c r="AP26" i="2"/>
  <c r="AQ26" i="2"/>
  <c r="AT26" i="2"/>
  <c r="AU26" i="2"/>
  <c r="AV26" i="2"/>
  <c r="AW26" i="2"/>
  <c r="AX26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V26" i="2"/>
  <c r="BW26" i="2"/>
  <c r="BX26" i="2"/>
  <c r="BY26" i="2"/>
  <c r="BZ26" i="2"/>
  <c r="CC26" i="2"/>
  <c r="CD26" i="2"/>
  <c r="CE26" i="2"/>
  <c r="CF26" i="2"/>
  <c r="CG26" i="2"/>
  <c r="CJ26" i="2"/>
  <c r="CK26" i="2"/>
  <c r="CL26" i="2"/>
  <c r="CM26" i="2"/>
  <c r="CN26" i="2"/>
  <c r="CQ26" i="2"/>
  <c r="CR26" i="2"/>
  <c r="CS26" i="2"/>
  <c r="CT26" i="2"/>
  <c r="CU26" i="2"/>
  <c r="CX26" i="2"/>
  <c r="CY26" i="2"/>
  <c r="CZ26" i="2"/>
  <c r="DA26" i="2"/>
  <c r="DB26" i="2"/>
  <c r="DE26" i="2"/>
  <c r="DF26" i="2"/>
  <c r="DG26" i="2"/>
  <c r="DH26" i="2"/>
  <c r="DI26" i="2"/>
  <c r="DL26" i="2"/>
  <c r="DM26" i="2"/>
  <c r="DN26" i="2"/>
  <c r="DO26" i="2"/>
  <c r="DP26" i="2"/>
  <c r="DS26" i="2"/>
  <c r="DT26" i="2"/>
  <c r="DU26" i="2"/>
  <c r="DV26" i="2"/>
  <c r="DW26" i="2"/>
  <c r="DZ26" i="2"/>
  <c r="EA26" i="2"/>
  <c r="EB26" i="2"/>
  <c r="EC26" i="2"/>
  <c r="ED26" i="2"/>
  <c r="EG26" i="2"/>
  <c r="EH26" i="2"/>
  <c r="EI26" i="2"/>
  <c r="EJ26" i="2"/>
  <c r="EK26" i="2"/>
  <c r="EN26" i="2"/>
  <c r="EO26" i="2"/>
  <c r="EP26" i="2"/>
  <c r="EQ26" i="2"/>
  <c r="ER26" i="2"/>
  <c r="EU26" i="2"/>
  <c r="EV26" i="2"/>
  <c r="EW26" i="2"/>
  <c r="EX26" i="2"/>
  <c r="EY26" i="2"/>
  <c r="FB26" i="2"/>
  <c r="FC26" i="2"/>
  <c r="FD26" i="2"/>
  <c r="FE26" i="2"/>
  <c r="FF26" i="2"/>
  <c r="FI26" i="2"/>
  <c r="FJ26" i="2"/>
  <c r="FK26" i="2"/>
  <c r="FL26" i="2"/>
  <c r="FM26" i="2"/>
  <c r="FP26" i="2"/>
  <c r="FQ26" i="2"/>
  <c r="FR26" i="2"/>
  <c r="FS26" i="2"/>
  <c r="FT26" i="2"/>
  <c r="FW26" i="2"/>
  <c r="FX26" i="2"/>
  <c r="FY26" i="2"/>
  <c r="FZ26" i="2"/>
  <c r="GA26" i="2"/>
  <c r="GB26" i="2"/>
  <c r="GD26" i="2"/>
  <c r="GE26" i="2"/>
  <c r="GF26" i="2"/>
  <c r="GG26" i="2"/>
  <c r="GH26" i="2"/>
  <c r="GK26" i="2"/>
  <c r="GL26" i="2"/>
  <c r="GM26" i="2"/>
  <c r="GN26" i="2"/>
  <c r="GO26" i="2"/>
  <c r="GR26" i="2"/>
  <c r="GS26" i="2"/>
  <c r="GT26" i="2"/>
  <c r="GU26" i="2"/>
  <c r="GV26" i="2"/>
  <c r="GY26" i="2"/>
  <c r="GZ26" i="2"/>
  <c r="HA26" i="2"/>
  <c r="HB26" i="2"/>
  <c r="HC26" i="2"/>
  <c r="HF26" i="2"/>
  <c r="HG26" i="2"/>
  <c r="HH26" i="2"/>
  <c r="HI26" i="2"/>
  <c r="HJ26" i="2"/>
  <c r="HM26" i="2"/>
  <c r="HN26" i="2"/>
  <c r="HO26" i="2"/>
  <c r="HP26" i="2"/>
  <c r="HQ26" i="2"/>
  <c r="HT26" i="2"/>
  <c r="HU26" i="2"/>
  <c r="HV26" i="2"/>
  <c r="HW26" i="2"/>
  <c r="HX26" i="2"/>
  <c r="HY26" i="2"/>
  <c r="IA26" i="2"/>
  <c r="IB26" i="2"/>
  <c r="IC26" i="2"/>
  <c r="ID26" i="2"/>
  <c r="IE26" i="2"/>
  <c r="IH26" i="2"/>
  <c r="II26" i="2"/>
  <c r="IJ26" i="2"/>
  <c r="IK26" i="2"/>
  <c r="IL26" i="2"/>
  <c r="IM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L26" i="2" s="1"/>
  <c r="LH26" i="2"/>
  <c r="LI26" i="2"/>
  <c r="LJ26" i="2"/>
  <c r="LK26" i="2"/>
  <c r="LN26" i="2"/>
  <c r="LO26" i="2"/>
  <c r="LP26" i="2"/>
  <c r="LQ26" i="2"/>
  <c r="LR26" i="2"/>
  <c r="LS26" i="2"/>
  <c r="LU26" i="2"/>
  <c r="LV26" i="2"/>
  <c r="LY26" i="2"/>
  <c r="MB26" i="2"/>
  <c r="MC26" i="2"/>
  <c r="ME26" i="2"/>
  <c r="MF26" i="2"/>
  <c r="MI26" i="2"/>
  <c r="MJ26" i="2"/>
  <c r="MK26" i="2"/>
  <c r="ML26" i="2"/>
  <c r="MM26" i="2"/>
  <c r="MN26" i="2"/>
  <c r="MP26" i="2"/>
  <c r="MQ26" i="2"/>
  <c r="MR26" i="2"/>
  <c r="MS26" i="2"/>
  <c r="MT26" i="2"/>
  <c r="MW26" i="2"/>
  <c r="MX26" i="2"/>
  <c r="MY26" i="2"/>
  <c r="MZ26" i="2"/>
  <c r="NA26" i="2"/>
  <c r="NB26" i="2"/>
  <c r="ND26" i="2"/>
  <c r="NE26" i="2"/>
  <c r="NF26" i="2"/>
  <c r="NG26" i="2"/>
  <c r="NH26" i="2"/>
  <c r="NK26" i="2"/>
  <c r="NL26" i="2"/>
  <c r="NM26" i="2"/>
  <c r="NN26" i="2"/>
  <c r="NO26" i="2"/>
  <c r="NP26" i="2"/>
  <c r="NR26" i="2"/>
  <c r="NS26" i="2"/>
  <c r="NT26" i="2"/>
  <c r="NU26" i="2"/>
  <c r="NV26" i="2"/>
  <c r="NY26" i="2"/>
  <c r="NZ26" i="2"/>
  <c r="OA26" i="2"/>
  <c r="OB26" i="2"/>
  <c r="OC26" i="2"/>
  <c r="OF26" i="2"/>
  <c r="OG26" i="2"/>
  <c r="OH26" i="2"/>
  <c r="OI26" i="2"/>
  <c r="OJ26" i="2"/>
  <c r="OM26" i="2"/>
  <c r="ON26" i="2"/>
  <c r="OO26" i="2"/>
  <c r="OP26" i="2"/>
  <c r="OQ26" i="2"/>
  <c r="OR26" i="2"/>
  <c r="OT26" i="2"/>
  <c r="OU26" i="2"/>
  <c r="OV26" i="2"/>
  <c r="OW26" i="2"/>
  <c r="OX26" i="2"/>
  <c r="PA26" i="2"/>
  <c r="PB26" i="2"/>
  <c r="PC26" i="2"/>
  <c r="PD26" i="2"/>
  <c r="PE26" i="2"/>
  <c r="PF26" i="2"/>
  <c r="PH26" i="2"/>
  <c r="PI26" i="2"/>
  <c r="PJ26" i="2"/>
  <c r="PK26" i="2"/>
  <c r="PL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QC26" i="2"/>
  <c r="QD26" i="2"/>
  <c r="QE26" i="2"/>
  <c r="QF26" i="2"/>
  <c r="QG26" i="2"/>
  <c r="QH26" i="2"/>
  <c r="D27" i="2"/>
  <c r="E27" i="2"/>
  <c r="F27" i="2"/>
  <c r="G27" i="2"/>
  <c r="H27" i="2"/>
  <c r="K27" i="2"/>
  <c r="L27" i="2"/>
  <c r="M27" i="2"/>
  <c r="N27" i="2"/>
  <c r="O27" i="2"/>
  <c r="R27" i="2"/>
  <c r="S27" i="2"/>
  <c r="T27" i="2"/>
  <c r="U27" i="2"/>
  <c r="V27" i="2"/>
  <c r="Y27" i="2"/>
  <c r="Z27" i="2"/>
  <c r="AA27" i="2"/>
  <c r="AB27" i="2"/>
  <c r="AC27" i="2"/>
  <c r="AD27" i="2"/>
  <c r="AF27" i="2"/>
  <c r="AG27" i="2"/>
  <c r="AH27" i="2"/>
  <c r="AI27" i="2"/>
  <c r="AJ27" i="2"/>
  <c r="AM27" i="2"/>
  <c r="AN27" i="2"/>
  <c r="AO27" i="2"/>
  <c r="AP27" i="2"/>
  <c r="AQ27" i="2"/>
  <c r="AT27" i="2"/>
  <c r="AU27" i="2"/>
  <c r="AV27" i="2"/>
  <c r="AW27" i="2"/>
  <c r="AX27" i="2"/>
  <c r="BA27" i="2"/>
  <c r="BB27" i="2"/>
  <c r="BC27" i="2"/>
  <c r="BD27" i="2"/>
  <c r="BE27" i="2"/>
  <c r="BH27" i="2"/>
  <c r="BI27" i="2"/>
  <c r="BJ27" i="2"/>
  <c r="BK27" i="2"/>
  <c r="BL27" i="2"/>
  <c r="BM27" i="2"/>
  <c r="BO27" i="2"/>
  <c r="BP27" i="2"/>
  <c r="BQ27" i="2"/>
  <c r="BR27" i="2"/>
  <c r="BS27" i="2"/>
  <c r="BV27" i="2"/>
  <c r="BW27" i="2"/>
  <c r="BX27" i="2"/>
  <c r="BY27" i="2"/>
  <c r="BZ27" i="2"/>
  <c r="CA27" i="2"/>
  <c r="CC27" i="2"/>
  <c r="CD27" i="2"/>
  <c r="CE27" i="2"/>
  <c r="CF27" i="2"/>
  <c r="CG27" i="2"/>
  <c r="CJ27" i="2"/>
  <c r="CK27" i="2"/>
  <c r="CL27" i="2"/>
  <c r="CM27" i="2"/>
  <c r="CN27" i="2"/>
  <c r="CQ27" i="2"/>
  <c r="CR27" i="2"/>
  <c r="CS27" i="2"/>
  <c r="CT27" i="2"/>
  <c r="CU27" i="2"/>
  <c r="CX27" i="2"/>
  <c r="CY27" i="2"/>
  <c r="CZ27" i="2"/>
  <c r="DA27" i="2"/>
  <c r="DB27" i="2"/>
  <c r="DE27" i="2"/>
  <c r="DF27" i="2"/>
  <c r="DG27" i="2"/>
  <c r="DH27" i="2"/>
  <c r="DI27" i="2"/>
  <c r="DL27" i="2"/>
  <c r="DM27" i="2"/>
  <c r="DN27" i="2"/>
  <c r="DO27" i="2"/>
  <c r="DP27" i="2"/>
  <c r="DS27" i="2"/>
  <c r="DT27" i="2"/>
  <c r="DU27" i="2"/>
  <c r="DV27" i="2"/>
  <c r="DW27" i="2"/>
  <c r="DZ27" i="2"/>
  <c r="EA27" i="2"/>
  <c r="EB27" i="2"/>
  <c r="EC27" i="2"/>
  <c r="ED27" i="2"/>
  <c r="EG27" i="2"/>
  <c r="EH27" i="2"/>
  <c r="EI27" i="2"/>
  <c r="EJ27" i="2"/>
  <c r="EK27" i="2"/>
  <c r="EN27" i="2"/>
  <c r="EO27" i="2"/>
  <c r="EP27" i="2"/>
  <c r="EQ27" i="2"/>
  <c r="ER27" i="2"/>
  <c r="EU27" i="2"/>
  <c r="EV27" i="2"/>
  <c r="EW27" i="2"/>
  <c r="EX27" i="2"/>
  <c r="EY27" i="2"/>
  <c r="FB27" i="2"/>
  <c r="FC27" i="2"/>
  <c r="FD27" i="2"/>
  <c r="FE27" i="2"/>
  <c r="FF27" i="2"/>
  <c r="FI27" i="2"/>
  <c r="FJ27" i="2"/>
  <c r="FK27" i="2"/>
  <c r="FL27" i="2"/>
  <c r="FM27" i="2"/>
  <c r="FP27" i="2"/>
  <c r="FQ27" i="2"/>
  <c r="FR27" i="2"/>
  <c r="FS27" i="2"/>
  <c r="FT27" i="2"/>
  <c r="FW27" i="2"/>
  <c r="FX27" i="2"/>
  <c r="FY27" i="2"/>
  <c r="FZ27" i="2"/>
  <c r="GA27" i="2"/>
  <c r="GD27" i="2"/>
  <c r="GE27" i="2"/>
  <c r="GF27" i="2"/>
  <c r="GG27" i="2"/>
  <c r="GH27" i="2"/>
  <c r="GI27" i="2"/>
  <c r="GK27" i="2"/>
  <c r="GL27" i="2"/>
  <c r="GM27" i="2"/>
  <c r="GN27" i="2"/>
  <c r="GO27" i="2"/>
  <c r="GR27" i="2"/>
  <c r="GS27" i="2"/>
  <c r="GT27" i="2"/>
  <c r="GU27" i="2"/>
  <c r="GV27" i="2"/>
  <c r="GW27" i="2"/>
  <c r="GY27" i="2"/>
  <c r="GZ27" i="2"/>
  <c r="HA27" i="2"/>
  <c r="HB27" i="2"/>
  <c r="HC27" i="2"/>
  <c r="HD27" i="2"/>
  <c r="HF27" i="2"/>
  <c r="HG27" i="2"/>
  <c r="HH27" i="2"/>
  <c r="HI27" i="2"/>
  <c r="HJ27" i="2"/>
  <c r="HK27" i="2"/>
  <c r="HM27" i="2"/>
  <c r="HN27" i="2"/>
  <c r="HO27" i="2"/>
  <c r="HP27" i="2"/>
  <c r="HQ27" i="2"/>
  <c r="HR27" i="2"/>
  <c r="HT27" i="2"/>
  <c r="HU27" i="2"/>
  <c r="HV27" i="2"/>
  <c r="HW27" i="2"/>
  <c r="HX27" i="2"/>
  <c r="HY27" i="2"/>
  <c r="IA27" i="2"/>
  <c r="IB27" i="2"/>
  <c r="IC27" i="2"/>
  <c r="ID27" i="2"/>
  <c r="IE27" i="2"/>
  <c r="IF27" i="2"/>
  <c r="IH27" i="2"/>
  <c r="II27" i="2"/>
  <c r="IJ27" i="2"/>
  <c r="IK27" i="2"/>
  <c r="IL27" i="2"/>
  <c r="IM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Y27" i="2"/>
  <c r="LZ27" i="2"/>
  <c r="MB27" i="2"/>
  <c r="MC27" i="2"/>
  <c r="ME27" i="2"/>
  <c r="MF27" i="2"/>
  <c r="MG27" i="2"/>
  <c r="MI27" i="2"/>
  <c r="MJ27" i="2"/>
  <c r="MK27" i="2"/>
  <c r="ML27" i="2"/>
  <c r="MM27" i="2"/>
  <c r="MN27" i="2"/>
  <c r="MP27" i="2"/>
  <c r="MQ27" i="2"/>
  <c r="MR27" i="2"/>
  <c r="MS27" i="2"/>
  <c r="MT27" i="2"/>
  <c r="MU27" i="2"/>
  <c r="MW27" i="2"/>
  <c r="MX27" i="2"/>
  <c r="MY27" i="2"/>
  <c r="MZ27" i="2"/>
  <c r="NA27" i="2"/>
  <c r="NB27" i="2"/>
  <c r="ND27" i="2"/>
  <c r="NE27" i="2"/>
  <c r="NF27" i="2"/>
  <c r="NG27" i="2"/>
  <c r="NH27" i="2"/>
  <c r="NI27" i="2"/>
  <c r="NK27" i="2"/>
  <c r="NL27" i="2"/>
  <c r="NM27" i="2"/>
  <c r="NN27" i="2"/>
  <c r="NO27" i="2"/>
  <c r="NP27" i="2"/>
  <c r="NR27" i="2"/>
  <c r="NS27" i="2"/>
  <c r="NT27" i="2"/>
  <c r="NU27" i="2"/>
  <c r="NV27" i="2"/>
  <c r="NW27" i="2"/>
  <c r="NY27" i="2"/>
  <c r="NZ27" i="2"/>
  <c r="OA27" i="2"/>
  <c r="OB27" i="2"/>
  <c r="OC27" i="2"/>
  <c r="OD27" i="2"/>
  <c r="OF27" i="2"/>
  <c r="OG27" i="2"/>
  <c r="OH27" i="2"/>
  <c r="OI27" i="2"/>
  <c r="OJ27" i="2"/>
  <c r="OK27" i="2"/>
  <c r="OM27" i="2"/>
  <c r="ON27" i="2"/>
  <c r="OO27" i="2"/>
  <c r="OP27" i="2"/>
  <c r="OQ27" i="2"/>
  <c r="OR27" i="2"/>
  <c r="OT27" i="2"/>
  <c r="OU27" i="2"/>
  <c r="OV27" i="2"/>
  <c r="OW27" i="2"/>
  <c r="OX27" i="2"/>
  <c r="OY27" i="2"/>
  <c r="PA27" i="2"/>
  <c r="PB27" i="2"/>
  <c r="PC27" i="2"/>
  <c r="PD27" i="2"/>
  <c r="PE27" i="2"/>
  <c r="PF27" i="2"/>
  <c r="PH27" i="2"/>
  <c r="PI27" i="2"/>
  <c r="PJ27" i="2"/>
  <c r="PK27" i="2"/>
  <c r="PL27" i="2"/>
  <c r="PM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QC27" i="2"/>
  <c r="QD27" i="2"/>
  <c r="QE27" i="2"/>
  <c r="QF27" i="2"/>
  <c r="QG27" i="2"/>
  <c r="QH27" i="2"/>
  <c r="D28" i="2"/>
  <c r="E28" i="2"/>
  <c r="F28" i="2"/>
  <c r="G28" i="2"/>
  <c r="H28" i="2"/>
  <c r="K28" i="2"/>
  <c r="L28" i="2"/>
  <c r="M28" i="2"/>
  <c r="N28" i="2"/>
  <c r="O28" i="2"/>
  <c r="R28" i="2"/>
  <c r="S28" i="2"/>
  <c r="T28" i="2"/>
  <c r="U28" i="2"/>
  <c r="V28" i="2"/>
  <c r="Y28" i="2"/>
  <c r="Z28" i="2"/>
  <c r="AA28" i="2"/>
  <c r="AB28" i="2"/>
  <c r="AC28" i="2"/>
  <c r="AF28" i="2"/>
  <c r="AG28" i="2"/>
  <c r="AH28" i="2"/>
  <c r="AI28" i="2"/>
  <c r="AJ28" i="2"/>
  <c r="AM28" i="2"/>
  <c r="AN28" i="2"/>
  <c r="AO28" i="2"/>
  <c r="AP28" i="2"/>
  <c r="AQ28" i="2"/>
  <c r="AT28" i="2"/>
  <c r="AU28" i="2"/>
  <c r="AV28" i="2"/>
  <c r="AW28" i="2"/>
  <c r="AX28" i="2"/>
  <c r="BA28" i="2"/>
  <c r="BB28" i="2"/>
  <c r="BC28" i="2"/>
  <c r="BD28" i="2"/>
  <c r="BE28" i="2"/>
  <c r="BH28" i="2"/>
  <c r="BI28" i="2"/>
  <c r="BJ28" i="2"/>
  <c r="BK28" i="2"/>
  <c r="BL28" i="2"/>
  <c r="BM28" i="2"/>
  <c r="BO28" i="2"/>
  <c r="BP28" i="2"/>
  <c r="BQ28" i="2"/>
  <c r="BR28" i="2"/>
  <c r="BS28" i="2"/>
  <c r="BV28" i="2"/>
  <c r="BW28" i="2"/>
  <c r="BX28" i="2"/>
  <c r="BY28" i="2"/>
  <c r="BZ28" i="2"/>
  <c r="CA28" i="2"/>
  <c r="CC28" i="2"/>
  <c r="CD28" i="2"/>
  <c r="CE28" i="2"/>
  <c r="CF28" i="2"/>
  <c r="CG28" i="2"/>
  <c r="CJ28" i="2"/>
  <c r="CK28" i="2"/>
  <c r="CL28" i="2"/>
  <c r="CM28" i="2"/>
  <c r="CN28" i="2"/>
  <c r="CQ28" i="2"/>
  <c r="CR28" i="2"/>
  <c r="CS28" i="2"/>
  <c r="CT28" i="2"/>
  <c r="CU28" i="2"/>
  <c r="CV28" i="2"/>
  <c r="CX28" i="2"/>
  <c r="CY28" i="2"/>
  <c r="CZ28" i="2"/>
  <c r="DA28" i="2"/>
  <c r="DB28" i="2"/>
  <c r="DE28" i="2"/>
  <c r="DF28" i="2"/>
  <c r="DG28" i="2"/>
  <c r="DH28" i="2"/>
  <c r="DI28" i="2"/>
  <c r="DL28" i="2"/>
  <c r="DM28" i="2"/>
  <c r="DN28" i="2"/>
  <c r="DO28" i="2"/>
  <c r="DP28" i="2"/>
  <c r="DS28" i="2"/>
  <c r="DT28" i="2"/>
  <c r="DU28" i="2"/>
  <c r="DV28" i="2"/>
  <c r="DW28" i="2"/>
  <c r="DZ28" i="2"/>
  <c r="EA28" i="2"/>
  <c r="EB28" i="2"/>
  <c r="EC28" i="2"/>
  <c r="ED28" i="2"/>
  <c r="EG28" i="2"/>
  <c r="EH28" i="2"/>
  <c r="EI28" i="2"/>
  <c r="EJ28" i="2"/>
  <c r="EK28" i="2"/>
  <c r="EN28" i="2"/>
  <c r="EO28" i="2"/>
  <c r="EP28" i="2"/>
  <c r="EQ28" i="2"/>
  <c r="ER28" i="2"/>
  <c r="EU28" i="2"/>
  <c r="EV28" i="2"/>
  <c r="EW28" i="2"/>
  <c r="EX28" i="2"/>
  <c r="EY28" i="2"/>
  <c r="FB28" i="2"/>
  <c r="FC28" i="2"/>
  <c r="FD28" i="2"/>
  <c r="FE28" i="2"/>
  <c r="FF28" i="2"/>
  <c r="FI28" i="2"/>
  <c r="FJ28" i="2"/>
  <c r="FK28" i="2"/>
  <c r="FL28" i="2"/>
  <c r="FM28" i="2"/>
  <c r="FP28" i="2"/>
  <c r="FQ28" i="2"/>
  <c r="FR28" i="2"/>
  <c r="FS28" i="2"/>
  <c r="FT28" i="2"/>
  <c r="FW28" i="2"/>
  <c r="FX28" i="2"/>
  <c r="FY28" i="2"/>
  <c r="FZ28" i="2"/>
  <c r="GA28" i="2"/>
  <c r="GD28" i="2"/>
  <c r="GE28" i="2"/>
  <c r="GF28" i="2"/>
  <c r="GG28" i="2"/>
  <c r="GH28" i="2"/>
  <c r="GK28" i="2"/>
  <c r="GL28" i="2"/>
  <c r="GM28" i="2"/>
  <c r="GN28" i="2"/>
  <c r="GO28" i="2"/>
  <c r="GR28" i="2"/>
  <c r="GS28" i="2"/>
  <c r="GT28" i="2"/>
  <c r="GU28" i="2"/>
  <c r="GV28" i="2"/>
  <c r="GY28" i="2"/>
  <c r="GZ28" i="2"/>
  <c r="HA28" i="2"/>
  <c r="HB28" i="2"/>
  <c r="HC28" i="2"/>
  <c r="HF28" i="2"/>
  <c r="HG28" i="2"/>
  <c r="HH28" i="2"/>
  <c r="HI28" i="2"/>
  <c r="HJ28" i="2"/>
  <c r="HM28" i="2"/>
  <c r="HN28" i="2"/>
  <c r="HO28" i="2"/>
  <c r="HP28" i="2"/>
  <c r="HQ28" i="2"/>
  <c r="HR28" i="2"/>
  <c r="HT28" i="2"/>
  <c r="HU28" i="2"/>
  <c r="HV28" i="2"/>
  <c r="HW28" i="2"/>
  <c r="HX28" i="2"/>
  <c r="HY28" i="2"/>
  <c r="IA28" i="2"/>
  <c r="IB28" i="2"/>
  <c r="IC28" i="2"/>
  <c r="ID28" i="2"/>
  <c r="IE28" i="2"/>
  <c r="IH28" i="2"/>
  <c r="II28" i="2"/>
  <c r="IJ28" i="2"/>
  <c r="IK28" i="2"/>
  <c r="IL28" i="2"/>
  <c r="IM28" i="2"/>
  <c r="IO28" i="2"/>
  <c r="IP28" i="2"/>
  <c r="IQ28" i="2"/>
  <c r="IR28" i="2"/>
  <c r="IS28" i="2"/>
  <c r="IV28" i="2"/>
  <c r="IW28" i="2"/>
  <c r="IX28" i="2"/>
  <c r="IY28" i="2"/>
  <c r="IZ28" i="2"/>
  <c r="JC28" i="2"/>
  <c r="JD28" i="2"/>
  <c r="JG28" i="2"/>
  <c r="JJ28" i="2"/>
  <c r="JK28" i="2"/>
  <c r="JL28" i="2"/>
  <c r="JM28" i="2"/>
  <c r="JN28" i="2"/>
  <c r="JQ28" i="2"/>
  <c r="JR28" i="2"/>
  <c r="JS28" i="2"/>
  <c r="JT28" i="2"/>
  <c r="JU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S28" i="2"/>
  <c r="KT28" i="2"/>
  <c r="KW28" i="2"/>
  <c r="KZ28" i="2"/>
  <c r="LA28" i="2"/>
  <c r="LB28" i="2"/>
  <c r="LC28" i="2"/>
  <c r="LD28" i="2"/>
  <c r="LG28" i="2"/>
  <c r="LH28" i="2"/>
  <c r="LI28" i="2"/>
  <c r="LJ28" i="2"/>
  <c r="LK28" i="2"/>
  <c r="LN28" i="2"/>
  <c r="LO28" i="2"/>
  <c r="LP28" i="2"/>
  <c r="LQ28" i="2"/>
  <c r="LR28" i="2"/>
  <c r="LS28" i="2"/>
  <c r="LU28" i="2"/>
  <c r="LV28" i="2"/>
  <c r="LY28" i="2"/>
  <c r="MB28" i="2"/>
  <c r="MC28" i="2"/>
  <c r="ME28" i="2"/>
  <c r="MF28" i="2"/>
  <c r="MI28" i="2"/>
  <c r="MJ28" i="2"/>
  <c r="MK28" i="2"/>
  <c r="ML28" i="2"/>
  <c r="MM28" i="2"/>
  <c r="MN28" i="2"/>
  <c r="MP28" i="2"/>
  <c r="MQ28" i="2"/>
  <c r="MR28" i="2"/>
  <c r="MS28" i="2"/>
  <c r="MT28" i="2"/>
  <c r="MW28" i="2"/>
  <c r="MX28" i="2"/>
  <c r="MY28" i="2"/>
  <c r="MZ28" i="2"/>
  <c r="NA28" i="2"/>
  <c r="NB28" i="2"/>
  <c r="ND28" i="2"/>
  <c r="NE28" i="2"/>
  <c r="NF28" i="2"/>
  <c r="NG28" i="2"/>
  <c r="NH28" i="2"/>
  <c r="NK28" i="2"/>
  <c r="NL28" i="2"/>
  <c r="NM28" i="2"/>
  <c r="NN28" i="2"/>
  <c r="NO28" i="2"/>
  <c r="NP28" i="2"/>
  <c r="NR28" i="2"/>
  <c r="NS28" i="2"/>
  <c r="NT28" i="2"/>
  <c r="NU28" i="2"/>
  <c r="NV28" i="2"/>
  <c r="NY28" i="2"/>
  <c r="NZ28" i="2"/>
  <c r="OA28" i="2"/>
  <c r="OB28" i="2"/>
  <c r="OC28" i="2"/>
  <c r="OF28" i="2"/>
  <c r="OG28" i="2"/>
  <c r="OH28" i="2"/>
  <c r="OI28" i="2"/>
  <c r="OJ28" i="2"/>
  <c r="OM28" i="2"/>
  <c r="ON28" i="2"/>
  <c r="OO28" i="2"/>
  <c r="OP28" i="2"/>
  <c r="OQ28" i="2"/>
  <c r="OR28" i="2"/>
  <c r="OT28" i="2"/>
  <c r="OU28" i="2"/>
  <c r="OV28" i="2"/>
  <c r="OW28" i="2"/>
  <c r="OX28" i="2"/>
  <c r="PA28" i="2"/>
  <c r="PB28" i="2"/>
  <c r="PC28" i="2"/>
  <c r="PD28" i="2"/>
  <c r="PE28" i="2"/>
  <c r="PF28" i="2"/>
  <c r="PH28" i="2"/>
  <c r="PI28" i="2"/>
  <c r="PJ28" i="2"/>
  <c r="PK28" i="2"/>
  <c r="PL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QC28" i="2"/>
  <c r="QD28" i="2"/>
  <c r="QE28" i="2"/>
  <c r="QF28" i="2"/>
  <c r="QG28" i="2"/>
  <c r="QH28" i="2"/>
  <c r="D29" i="2"/>
  <c r="E29" i="2"/>
  <c r="F29" i="2"/>
  <c r="G29" i="2"/>
  <c r="H29" i="2"/>
  <c r="K29" i="2"/>
  <c r="L29" i="2"/>
  <c r="M29" i="2"/>
  <c r="N29" i="2"/>
  <c r="O29" i="2"/>
  <c r="R29" i="2"/>
  <c r="S29" i="2"/>
  <c r="T29" i="2"/>
  <c r="U29" i="2"/>
  <c r="V29" i="2"/>
  <c r="Y29" i="2"/>
  <c r="Z29" i="2"/>
  <c r="AA29" i="2"/>
  <c r="AB29" i="2"/>
  <c r="AC29" i="2"/>
  <c r="AF29" i="2"/>
  <c r="AG29" i="2"/>
  <c r="AH29" i="2"/>
  <c r="AI29" i="2"/>
  <c r="AJ29" i="2"/>
  <c r="AM29" i="2"/>
  <c r="AN29" i="2"/>
  <c r="AO29" i="2"/>
  <c r="AP29" i="2"/>
  <c r="AQ29" i="2"/>
  <c r="AT29" i="2"/>
  <c r="AU29" i="2"/>
  <c r="AV29" i="2"/>
  <c r="AW29" i="2"/>
  <c r="AX29" i="2"/>
  <c r="BA29" i="2"/>
  <c r="BB29" i="2"/>
  <c r="BC29" i="2"/>
  <c r="BD29" i="2"/>
  <c r="BE29" i="2"/>
  <c r="BH29" i="2"/>
  <c r="BI29" i="2"/>
  <c r="BJ29" i="2"/>
  <c r="BK29" i="2"/>
  <c r="BL29" i="2"/>
  <c r="BO29" i="2"/>
  <c r="BP29" i="2"/>
  <c r="BQ29" i="2"/>
  <c r="BR29" i="2"/>
  <c r="BS29" i="2"/>
  <c r="BV29" i="2"/>
  <c r="BW29" i="2"/>
  <c r="BX29" i="2"/>
  <c r="BY29" i="2"/>
  <c r="BZ29" i="2"/>
  <c r="CC29" i="2"/>
  <c r="CD29" i="2"/>
  <c r="CE29" i="2"/>
  <c r="CF29" i="2"/>
  <c r="CG29" i="2"/>
  <c r="CJ29" i="2"/>
  <c r="CK29" i="2"/>
  <c r="CL29" i="2"/>
  <c r="CM29" i="2"/>
  <c r="CN29" i="2"/>
  <c r="CQ29" i="2"/>
  <c r="CR29" i="2"/>
  <c r="CS29" i="2"/>
  <c r="CT29" i="2"/>
  <c r="CU29" i="2"/>
  <c r="CX29" i="2"/>
  <c r="CY29" i="2"/>
  <c r="CZ29" i="2"/>
  <c r="DA29" i="2"/>
  <c r="DB29" i="2"/>
  <c r="DE29" i="2"/>
  <c r="DF29" i="2"/>
  <c r="DG29" i="2"/>
  <c r="DH29" i="2"/>
  <c r="DI29" i="2"/>
  <c r="DL29" i="2"/>
  <c r="DM29" i="2"/>
  <c r="DN29" i="2"/>
  <c r="DO29" i="2"/>
  <c r="DP29" i="2"/>
  <c r="DS29" i="2"/>
  <c r="DT29" i="2"/>
  <c r="DU29" i="2"/>
  <c r="DV29" i="2"/>
  <c r="DW29" i="2"/>
  <c r="DZ29" i="2"/>
  <c r="EA29" i="2"/>
  <c r="EB29" i="2"/>
  <c r="EC29" i="2"/>
  <c r="ED29" i="2"/>
  <c r="EG29" i="2"/>
  <c r="EH29" i="2"/>
  <c r="EI29" i="2"/>
  <c r="EJ29" i="2"/>
  <c r="EK29" i="2"/>
  <c r="EN29" i="2"/>
  <c r="EO29" i="2"/>
  <c r="EP29" i="2"/>
  <c r="EQ29" i="2"/>
  <c r="ER29" i="2"/>
  <c r="EU29" i="2"/>
  <c r="EV29" i="2"/>
  <c r="EW29" i="2"/>
  <c r="EX29" i="2"/>
  <c r="EY29" i="2"/>
  <c r="FB29" i="2"/>
  <c r="FC29" i="2"/>
  <c r="FD29" i="2"/>
  <c r="FE29" i="2"/>
  <c r="FF29" i="2"/>
  <c r="FI29" i="2"/>
  <c r="FJ29" i="2"/>
  <c r="FK29" i="2"/>
  <c r="FL29" i="2"/>
  <c r="FM29" i="2"/>
  <c r="FP29" i="2"/>
  <c r="FQ29" i="2"/>
  <c r="FR29" i="2"/>
  <c r="FS29" i="2"/>
  <c r="FT29" i="2"/>
  <c r="FW29" i="2"/>
  <c r="FX29" i="2"/>
  <c r="FY29" i="2"/>
  <c r="FZ29" i="2"/>
  <c r="GA29" i="2"/>
  <c r="GD29" i="2"/>
  <c r="GE29" i="2"/>
  <c r="GF29" i="2"/>
  <c r="GG29" i="2"/>
  <c r="GH29" i="2"/>
  <c r="GK29" i="2"/>
  <c r="GL29" i="2"/>
  <c r="GM29" i="2"/>
  <c r="GN29" i="2"/>
  <c r="GO29" i="2"/>
  <c r="GR29" i="2"/>
  <c r="GS29" i="2"/>
  <c r="GT29" i="2"/>
  <c r="GU29" i="2"/>
  <c r="GV29" i="2"/>
  <c r="GY29" i="2"/>
  <c r="GZ29" i="2"/>
  <c r="HA29" i="2"/>
  <c r="HB29" i="2"/>
  <c r="HC29" i="2"/>
  <c r="HF29" i="2"/>
  <c r="HG29" i="2"/>
  <c r="HH29" i="2"/>
  <c r="HI29" i="2"/>
  <c r="HJ29" i="2"/>
  <c r="HM29" i="2"/>
  <c r="HN29" i="2"/>
  <c r="HO29" i="2"/>
  <c r="HP29" i="2"/>
  <c r="HQ29" i="2"/>
  <c r="HT29" i="2"/>
  <c r="HU29" i="2"/>
  <c r="HV29" i="2"/>
  <c r="HW29" i="2"/>
  <c r="HX29" i="2"/>
  <c r="HY29" i="2"/>
  <c r="IA29" i="2"/>
  <c r="IB29" i="2"/>
  <c r="IC29" i="2"/>
  <c r="ID29" i="2"/>
  <c r="IE29" i="2"/>
  <c r="IH29" i="2"/>
  <c r="II29" i="2"/>
  <c r="IJ29" i="2"/>
  <c r="IK29" i="2"/>
  <c r="IL29" i="2"/>
  <c r="IM29" i="2"/>
  <c r="IO29" i="2"/>
  <c r="IP29" i="2"/>
  <c r="IQ29" i="2"/>
  <c r="IR29" i="2"/>
  <c r="IS29" i="2"/>
  <c r="IV29" i="2"/>
  <c r="IW29" i="2"/>
  <c r="IX29" i="2"/>
  <c r="IY29" i="2"/>
  <c r="IZ29" i="2"/>
  <c r="JC29" i="2"/>
  <c r="JD29" i="2"/>
  <c r="JG29" i="2"/>
  <c r="JJ29" i="2"/>
  <c r="JK29" i="2"/>
  <c r="JL29" i="2"/>
  <c r="JM29" i="2"/>
  <c r="JN29" i="2"/>
  <c r="JQ29" i="2"/>
  <c r="JR29" i="2"/>
  <c r="JS29" i="2"/>
  <c r="JT29" i="2"/>
  <c r="JU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S29" i="2"/>
  <c r="KT29" i="2"/>
  <c r="KU29" i="2"/>
  <c r="KV29" i="2"/>
  <c r="KW29" i="2"/>
  <c r="KZ29" i="2"/>
  <c r="LA29" i="2"/>
  <c r="LB29" i="2"/>
  <c r="LC29" i="2"/>
  <c r="LD29" i="2"/>
  <c r="LG29" i="2"/>
  <c r="LH29" i="2"/>
  <c r="LI29" i="2"/>
  <c r="LJ29" i="2"/>
  <c r="LK29" i="2"/>
  <c r="LN29" i="2"/>
  <c r="LO29" i="2"/>
  <c r="LP29" i="2"/>
  <c r="LQ29" i="2"/>
  <c r="LR29" i="2"/>
  <c r="LS29" i="2"/>
  <c r="LU29" i="2"/>
  <c r="LV29" i="2"/>
  <c r="LY29" i="2"/>
  <c r="MB29" i="2"/>
  <c r="MC29" i="2"/>
  <c r="ME29" i="2"/>
  <c r="MF29" i="2"/>
  <c r="MI29" i="2"/>
  <c r="MJ29" i="2"/>
  <c r="MK29" i="2"/>
  <c r="ML29" i="2"/>
  <c r="MM29" i="2"/>
  <c r="MN29" i="2"/>
  <c r="MP29" i="2"/>
  <c r="MQ29" i="2"/>
  <c r="MR29" i="2"/>
  <c r="MS29" i="2"/>
  <c r="MT29" i="2"/>
  <c r="MW29" i="2"/>
  <c r="MX29" i="2"/>
  <c r="MY29" i="2"/>
  <c r="MZ29" i="2"/>
  <c r="NA29" i="2"/>
  <c r="NB29" i="2"/>
  <c r="ND29" i="2"/>
  <c r="NE29" i="2"/>
  <c r="NF29" i="2"/>
  <c r="NG29" i="2"/>
  <c r="NH29" i="2"/>
  <c r="NK29" i="2"/>
  <c r="NL29" i="2"/>
  <c r="NM29" i="2"/>
  <c r="NN29" i="2"/>
  <c r="NO29" i="2"/>
  <c r="NP29" i="2"/>
  <c r="NR29" i="2"/>
  <c r="NS29" i="2"/>
  <c r="NT29" i="2"/>
  <c r="NU29" i="2"/>
  <c r="NV29" i="2"/>
  <c r="NY29" i="2"/>
  <c r="NZ29" i="2"/>
  <c r="OA29" i="2"/>
  <c r="OB29" i="2"/>
  <c r="OC29" i="2"/>
  <c r="OF29" i="2"/>
  <c r="OG29" i="2"/>
  <c r="OH29" i="2"/>
  <c r="OI29" i="2"/>
  <c r="OJ29" i="2"/>
  <c r="OM29" i="2"/>
  <c r="ON29" i="2"/>
  <c r="OO29" i="2"/>
  <c r="OP29" i="2"/>
  <c r="OQ29" i="2"/>
  <c r="OR29" i="2"/>
  <c r="OT29" i="2"/>
  <c r="OU29" i="2"/>
  <c r="OV29" i="2"/>
  <c r="OW29" i="2"/>
  <c r="OX29" i="2"/>
  <c r="PA29" i="2"/>
  <c r="PB29" i="2"/>
  <c r="PC29" i="2"/>
  <c r="PD29" i="2"/>
  <c r="PE29" i="2"/>
  <c r="PF29" i="2"/>
  <c r="PH29" i="2"/>
  <c r="PI29" i="2"/>
  <c r="PJ29" i="2"/>
  <c r="PK29" i="2"/>
  <c r="PL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QC29" i="2"/>
  <c r="QD29" i="2"/>
  <c r="QE29" i="2"/>
  <c r="QF29" i="2"/>
  <c r="QG29" i="2"/>
  <c r="QH29" i="2"/>
  <c r="D30" i="2"/>
  <c r="E30" i="2"/>
  <c r="F30" i="2"/>
  <c r="G30" i="2"/>
  <c r="H30" i="2"/>
  <c r="K30" i="2"/>
  <c r="L30" i="2"/>
  <c r="M30" i="2"/>
  <c r="N30" i="2"/>
  <c r="O30" i="2"/>
  <c r="R30" i="2"/>
  <c r="S30" i="2"/>
  <c r="T30" i="2"/>
  <c r="U30" i="2"/>
  <c r="V30" i="2"/>
  <c r="Y30" i="2"/>
  <c r="Z30" i="2"/>
  <c r="AA30" i="2"/>
  <c r="AB30" i="2"/>
  <c r="AC30" i="2"/>
  <c r="AF30" i="2"/>
  <c r="AG30" i="2"/>
  <c r="AH30" i="2"/>
  <c r="AI30" i="2"/>
  <c r="AJ30" i="2"/>
  <c r="AM30" i="2"/>
  <c r="AN30" i="2"/>
  <c r="AO30" i="2"/>
  <c r="AP30" i="2"/>
  <c r="AQ30" i="2"/>
  <c r="AT30" i="2"/>
  <c r="AU30" i="2"/>
  <c r="AV30" i="2"/>
  <c r="AW30" i="2"/>
  <c r="AX30" i="2"/>
  <c r="BA30" i="2"/>
  <c r="BB30" i="2"/>
  <c r="BC30" i="2"/>
  <c r="BD30" i="2"/>
  <c r="BE30" i="2"/>
  <c r="BH30" i="2"/>
  <c r="BI30" i="2"/>
  <c r="BJ30" i="2"/>
  <c r="BK30" i="2"/>
  <c r="BL30" i="2"/>
  <c r="BO30" i="2"/>
  <c r="BP30" i="2"/>
  <c r="BQ30" i="2"/>
  <c r="BR30" i="2"/>
  <c r="BS30" i="2"/>
  <c r="BV30" i="2"/>
  <c r="BW30" i="2"/>
  <c r="BX30" i="2"/>
  <c r="BY30" i="2"/>
  <c r="BZ30" i="2"/>
  <c r="CC30" i="2"/>
  <c r="CD30" i="2"/>
  <c r="CE30" i="2"/>
  <c r="CF30" i="2"/>
  <c r="CG30" i="2"/>
  <c r="CJ30" i="2"/>
  <c r="CK30" i="2"/>
  <c r="CL30" i="2"/>
  <c r="CM30" i="2"/>
  <c r="CN30" i="2"/>
  <c r="CQ30" i="2"/>
  <c r="CR30" i="2"/>
  <c r="CS30" i="2"/>
  <c r="CT30" i="2"/>
  <c r="CU30" i="2"/>
  <c r="CX30" i="2"/>
  <c r="CY30" i="2"/>
  <c r="CZ30" i="2"/>
  <c r="DA30" i="2"/>
  <c r="DB30" i="2"/>
  <c r="DE30" i="2"/>
  <c r="DF30" i="2"/>
  <c r="DG30" i="2"/>
  <c r="DH30" i="2"/>
  <c r="DI30" i="2"/>
  <c r="DL30" i="2"/>
  <c r="DM30" i="2"/>
  <c r="DN30" i="2"/>
  <c r="DO30" i="2"/>
  <c r="DP30" i="2"/>
  <c r="DS30" i="2"/>
  <c r="DT30" i="2"/>
  <c r="DU30" i="2"/>
  <c r="DV30" i="2"/>
  <c r="DW30" i="2"/>
  <c r="DZ30" i="2"/>
  <c r="EA30" i="2"/>
  <c r="EB30" i="2"/>
  <c r="EC30" i="2"/>
  <c r="ED30" i="2"/>
  <c r="EG30" i="2"/>
  <c r="EH30" i="2"/>
  <c r="EI30" i="2"/>
  <c r="EJ30" i="2"/>
  <c r="EK30" i="2"/>
  <c r="EL30" i="2"/>
  <c r="EN30" i="2"/>
  <c r="EO30" i="2"/>
  <c r="EP30" i="2"/>
  <c r="EQ30" i="2"/>
  <c r="ER30" i="2"/>
  <c r="EU30" i="2"/>
  <c r="EV30" i="2"/>
  <c r="EW30" i="2"/>
  <c r="EX30" i="2"/>
  <c r="EY30" i="2"/>
  <c r="FB30" i="2"/>
  <c r="FC30" i="2"/>
  <c r="FD30" i="2"/>
  <c r="FE30" i="2"/>
  <c r="FF30" i="2"/>
  <c r="FI30" i="2"/>
  <c r="FJ30" i="2"/>
  <c r="FK30" i="2"/>
  <c r="FL30" i="2"/>
  <c r="FM30" i="2"/>
  <c r="FP30" i="2"/>
  <c r="FQ30" i="2"/>
  <c r="FR30" i="2"/>
  <c r="FS30" i="2"/>
  <c r="FT30" i="2"/>
  <c r="FW30" i="2"/>
  <c r="FX30" i="2"/>
  <c r="FY30" i="2"/>
  <c r="FZ30" i="2"/>
  <c r="GA30" i="2"/>
  <c r="GD30" i="2"/>
  <c r="GE30" i="2"/>
  <c r="GF30" i="2"/>
  <c r="GG30" i="2"/>
  <c r="GH30" i="2"/>
  <c r="GK30" i="2"/>
  <c r="GL30" i="2"/>
  <c r="GM30" i="2"/>
  <c r="GN30" i="2"/>
  <c r="GO30" i="2"/>
  <c r="GR30" i="2"/>
  <c r="GS30" i="2"/>
  <c r="GT30" i="2"/>
  <c r="GU30" i="2"/>
  <c r="GV30" i="2"/>
  <c r="GY30" i="2"/>
  <c r="GZ30" i="2"/>
  <c r="HA30" i="2"/>
  <c r="HB30" i="2"/>
  <c r="HC30" i="2"/>
  <c r="HF30" i="2"/>
  <c r="HG30" i="2"/>
  <c r="HH30" i="2"/>
  <c r="HI30" i="2"/>
  <c r="HJ30" i="2"/>
  <c r="HM30" i="2"/>
  <c r="HN30" i="2"/>
  <c r="HO30" i="2"/>
  <c r="HP30" i="2"/>
  <c r="HQ30" i="2"/>
  <c r="HT30" i="2"/>
  <c r="HU30" i="2"/>
  <c r="HV30" i="2"/>
  <c r="HW30" i="2"/>
  <c r="HX30" i="2"/>
  <c r="HY30" i="2"/>
  <c r="IA30" i="2"/>
  <c r="IB30" i="2"/>
  <c r="IC30" i="2"/>
  <c r="ID30" i="2"/>
  <c r="IE30" i="2"/>
  <c r="IH30" i="2"/>
  <c r="II30" i="2"/>
  <c r="IJ30" i="2"/>
  <c r="IK30" i="2"/>
  <c r="IL30" i="2"/>
  <c r="IM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G30" i="2"/>
  <c r="JJ30" i="2"/>
  <c r="JK30" i="2"/>
  <c r="JL30" i="2"/>
  <c r="JM30" i="2"/>
  <c r="JN30" i="2"/>
  <c r="JQ30" i="2"/>
  <c r="JR30" i="2"/>
  <c r="JS30" i="2"/>
  <c r="JT30" i="2"/>
  <c r="JU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Y30" i="2"/>
  <c r="MB30" i="2"/>
  <c r="MC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K30" i="2"/>
  <c r="NL30" i="2"/>
  <c r="NM30" i="2"/>
  <c r="NN30" i="2"/>
  <c r="NO30" i="2"/>
  <c r="NP30" i="2"/>
  <c r="NR30" i="2"/>
  <c r="NS30" i="2"/>
  <c r="NT30" i="2"/>
  <c r="NU30" i="2"/>
  <c r="NV30" i="2"/>
  <c r="NY30" i="2"/>
  <c r="NZ30" i="2"/>
  <c r="OA30" i="2"/>
  <c r="OB30" i="2"/>
  <c r="OC30" i="2"/>
  <c r="OF30" i="2"/>
  <c r="OG30" i="2"/>
  <c r="OH30" i="2"/>
  <c r="OI30" i="2"/>
  <c r="OJ30" i="2"/>
  <c r="OM30" i="2"/>
  <c r="ON30" i="2"/>
  <c r="OO30" i="2"/>
  <c r="OP30" i="2"/>
  <c r="OQ30" i="2"/>
  <c r="OR30" i="2"/>
  <c r="OT30" i="2"/>
  <c r="OU30" i="2"/>
  <c r="OV30" i="2"/>
  <c r="OW30" i="2"/>
  <c r="OX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QC30" i="2"/>
  <c r="QD30" i="2"/>
  <c r="QE30" i="2"/>
  <c r="QF30" i="2"/>
  <c r="QG30" i="2"/>
  <c r="QH30" i="2"/>
  <c r="D31" i="2"/>
  <c r="E31" i="2"/>
  <c r="F31" i="2"/>
  <c r="G31" i="2"/>
  <c r="H31" i="2"/>
  <c r="K31" i="2"/>
  <c r="L31" i="2"/>
  <c r="M31" i="2"/>
  <c r="N31" i="2"/>
  <c r="O31" i="2"/>
  <c r="R31" i="2"/>
  <c r="S31" i="2"/>
  <c r="T31" i="2"/>
  <c r="U31" i="2"/>
  <c r="V31" i="2"/>
  <c r="Y31" i="2"/>
  <c r="Z31" i="2"/>
  <c r="AA31" i="2"/>
  <c r="AB31" i="2"/>
  <c r="AC31" i="2"/>
  <c r="AF31" i="2"/>
  <c r="AG31" i="2"/>
  <c r="AH31" i="2"/>
  <c r="AI31" i="2"/>
  <c r="AJ31" i="2"/>
  <c r="AM31" i="2"/>
  <c r="AN31" i="2"/>
  <c r="AO31" i="2"/>
  <c r="AP31" i="2"/>
  <c r="AQ31" i="2"/>
  <c r="AT31" i="2"/>
  <c r="AU31" i="2"/>
  <c r="AV31" i="2"/>
  <c r="AW31" i="2"/>
  <c r="AX31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V31" i="2"/>
  <c r="BW31" i="2"/>
  <c r="BX31" i="2"/>
  <c r="BY31" i="2"/>
  <c r="BZ31" i="2"/>
  <c r="CC31" i="2"/>
  <c r="CD31" i="2"/>
  <c r="CE31" i="2"/>
  <c r="CF31" i="2"/>
  <c r="CG31" i="2"/>
  <c r="CJ31" i="2"/>
  <c r="CK31" i="2"/>
  <c r="CL31" i="2"/>
  <c r="CM31" i="2"/>
  <c r="CN31" i="2"/>
  <c r="CQ31" i="2"/>
  <c r="CR31" i="2"/>
  <c r="CS31" i="2"/>
  <c r="CT31" i="2"/>
  <c r="CU31" i="2"/>
  <c r="CX31" i="2"/>
  <c r="CY31" i="2"/>
  <c r="CZ31" i="2"/>
  <c r="DA31" i="2"/>
  <c r="DB31" i="2"/>
  <c r="DE31" i="2"/>
  <c r="DF31" i="2"/>
  <c r="DG31" i="2"/>
  <c r="DH31" i="2"/>
  <c r="DI31" i="2"/>
  <c r="DL31" i="2"/>
  <c r="DM31" i="2"/>
  <c r="DN31" i="2"/>
  <c r="DO31" i="2"/>
  <c r="DP31" i="2"/>
  <c r="DS31" i="2"/>
  <c r="DT31" i="2"/>
  <c r="DU31" i="2"/>
  <c r="DV31" i="2"/>
  <c r="DW31" i="2"/>
  <c r="DZ31" i="2"/>
  <c r="EA31" i="2"/>
  <c r="EB31" i="2"/>
  <c r="EC31" i="2"/>
  <c r="ED31" i="2"/>
  <c r="EG31" i="2"/>
  <c r="EH31" i="2"/>
  <c r="EI31" i="2"/>
  <c r="EJ31" i="2"/>
  <c r="EK31" i="2"/>
  <c r="EN31" i="2"/>
  <c r="EO31" i="2"/>
  <c r="EP31" i="2"/>
  <c r="EQ31" i="2"/>
  <c r="ER31" i="2"/>
  <c r="EU31" i="2"/>
  <c r="EV31" i="2"/>
  <c r="EW31" i="2"/>
  <c r="EX31" i="2"/>
  <c r="EY31" i="2"/>
  <c r="FB31" i="2"/>
  <c r="FC31" i="2"/>
  <c r="FD31" i="2"/>
  <c r="FE31" i="2"/>
  <c r="FF31" i="2"/>
  <c r="FI31" i="2"/>
  <c r="FJ31" i="2"/>
  <c r="FK31" i="2"/>
  <c r="FL31" i="2"/>
  <c r="FM31" i="2"/>
  <c r="FP31" i="2"/>
  <c r="FQ31" i="2"/>
  <c r="FR31" i="2"/>
  <c r="FS31" i="2"/>
  <c r="FT31" i="2"/>
  <c r="FU31" i="2"/>
  <c r="FW31" i="2"/>
  <c r="FX31" i="2"/>
  <c r="FY31" i="2"/>
  <c r="FZ31" i="2"/>
  <c r="GA31" i="2"/>
  <c r="GD31" i="2"/>
  <c r="GE31" i="2"/>
  <c r="GF31" i="2"/>
  <c r="GG31" i="2"/>
  <c r="GH31" i="2"/>
  <c r="GK31" i="2"/>
  <c r="GL31" i="2"/>
  <c r="GM31" i="2"/>
  <c r="GN31" i="2"/>
  <c r="GO31" i="2"/>
  <c r="GR31" i="2"/>
  <c r="GS31" i="2"/>
  <c r="GT31" i="2"/>
  <c r="GU31" i="2"/>
  <c r="GV31" i="2"/>
  <c r="GY31" i="2"/>
  <c r="GZ31" i="2"/>
  <c r="HA31" i="2"/>
  <c r="HB31" i="2"/>
  <c r="HC31" i="2"/>
  <c r="HF31" i="2"/>
  <c r="HG31" i="2"/>
  <c r="HH31" i="2"/>
  <c r="HI31" i="2"/>
  <c r="HJ31" i="2"/>
  <c r="HM31" i="2"/>
  <c r="HN31" i="2"/>
  <c r="HO31" i="2"/>
  <c r="HP31" i="2"/>
  <c r="HQ31" i="2"/>
  <c r="HT31" i="2"/>
  <c r="HU31" i="2"/>
  <c r="HV31" i="2"/>
  <c r="HW31" i="2"/>
  <c r="HX31" i="2"/>
  <c r="HY31" i="2"/>
  <c r="IA31" i="2"/>
  <c r="IB31" i="2"/>
  <c r="IC31" i="2"/>
  <c r="ID31" i="2"/>
  <c r="IE31" i="2"/>
  <c r="IH31" i="2"/>
  <c r="II31" i="2"/>
  <c r="IJ31" i="2"/>
  <c r="IK31" i="2"/>
  <c r="IL31" i="2"/>
  <c r="IM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Y31" i="2"/>
  <c r="MB31" i="2"/>
  <c r="MC31" i="2"/>
  <c r="ME31" i="2"/>
  <c r="MF31" i="2"/>
  <c r="MI31" i="2"/>
  <c r="MJ31" i="2"/>
  <c r="MK31" i="2"/>
  <c r="ML31" i="2"/>
  <c r="MM31" i="2"/>
  <c r="MN31" i="2"/>
  <c r="MP31" i="2"/>
  <c r="MQ31" i="2"/>
  <c r="MR31" i="2"/>
  <c r="MS31" i="2"/>
  <c r="MT31" i="2"/>
  <c r="MW31" i="2"/>
  <c r="MX31" i="2"/>
  <c r="MY31" i="2"/>
  <c r="MZ31" i="2"/>
  <c r="NA31" i="2"/>
  <c r="NB31" i="2"/>
  <c r="ND31" i="2"/>
  <c r="NE31" i="2"/>
  <c r="NF31" i="2"/>
  <c r="NG31" i="2"/>
  <c r="NH31" i="2"/>
  <c r="NK31" i="2"/>
  <c r="NL31" i="2"/>
  <c r="NM31" i="2"/>
  <c r="NN31" i="2"/>
  <c r="NO31" i="2"/>
  <c r="NP31" i="2"/>
  <c r="NR31" i="2"/>
  <c r="NS31" i="2"/>
  <c r="NT31" i="2"/>
  <c r="NU31" i="2"/>
  <c r="NV31" i="2"/>
  <c r="NY31" i="2"/>
  <c r="NZ31" i="2"/>
  <c r="OA31" i="2"/>
  <c r="OB31" i="2"/>
  <c r="OC31" i="2"/>
  <c r="OF31" i="2"/>
  <c r="OG31" i="2"/>
  <c r="OH31" i="2"/>
  <c r="OI31" i="2"/>
  <c r="OJ31" i="2"/>
  <c r="OM31" i="2"/>
  <c r="ON31" i="2"/>
  <c r="OO31" i="2"/>
  <c r="OP31" i="2"/>
  <c r="OQ31" i="2"/>
  <c r="OR31" i="2"/>
  <c r="OT31" i="2"/>
  <c r="OU31" i="2"/>
  <c r="OV31" i="2"/>
  <c r="OW31" i="2"/>
  <c r="OX31" i="2"/>
  <c r="PA31" i="2"/>
  <c r="PB31" i="2"/>
  <c r="PC31" i="2"/>
  <c r="PD31" i="2"/>
  <c r="PE31" i="2"/>
  <c r="PF31" i="2"/>
  <c r="PH31" i="2"/>
  <c r="PI31" i="2"/>
  <c r="PJ31" i="2"/>
  <c r="PK31" i="2"/>
  <c r="PL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QC31" i="2"/>
  <c r="QD31" i="2"/>
  <c r="QE31" i="2"/>
  <c r="QF31" i="2"/>
  <c r="QG31" i="2"/>
  <c r="QH31" i="2"/>
  <c r="D32" i="2"/>
  <c r="E32" i="2"/>
  <c r="F32" i="2"/>
  <c r="G32" i="2"/>
  <c r="H32" i="2"/>
  <c r="K32" i="2"/>
  <c r="L32" i="2"/>
  <c r="M32" i="2"/>
  <c r="N32" i="2"/>
  <c r="O32" i="2"/>
  <c r="R32" i="2"/>
  <c r="S32" i="2"/>
  <c r="T32" i="2"/>
  <c r="U32" i="2"/>
  <c r="V32" i="2"/>
  <c r="W32" i="2"/>
  <c r="Y32" i="2"/>
  <c r="Z32" i="2"/>
  <c r="AA32" i="2"/>
  <c r="AB32" i="2"/>
  <c r="AC32" i="2"/>
  <c r="AF32" i="2"/>
  <c r="AG32" i="2"/>
  <c r="AH32" i="2"/>
  <c r="AI32" i="2"/>
  <c r="AJ32" i="2"/>
  <c r="AM32" i="2"/>
  <c r="AN32" i="2"/>
  <c r="AO32" i="2"/>
  <c r="AP32" i="2"/>
  <c r="AQ32" i="2"/>
  <c r="AT32" i="2"/>
  <c r="AU32" i="2"/>
  <c r="AV32" i="2"/>
  <c r="AW32" i="2"/>
  <c r="AX32" i="2"/>
  <c r="BA32" i="2"/>
  <c r="BB32" i="2"/>
  <c r="BC32" i="2"/>
  <c r="BD32" i="2"/>
  <c r="BE32" i="2"/>
  <c r="BH32" i="2"/>
  <c r="BI32" i="2"/>
  <c r="BJ32" i="2"/>
  <c r="BK32" i="2"/>
  <c r="BL32" i="2"/>
  <c r="BM32" i="2"/>
  <c r="BO32" i="2"/>
  <c r="BP32" i="2"/>
  <c r="BQ32" i="2"/>
  <c r="BR32" i="2"/>
  <c r="BS32" i="2"/>
  <c r="BT32" i="2"/>
  <c r="BV32" i="2"/>
  <c r="BW32" i="2"/>
  <c r="BX32" i="2"/>
  <c r="BY32" i="2"/>
  <c r="BZ32" i="2"/>
  <c r="CA32" i="2"/>
  <c r="CC32" i="2"/>
  <c r="CD32" i="2"/>
  <c r="CE32" i="2"/>
  <c r="CF32" i="2"/>
  <c r="CG32" i="2"/>
  <c r="CJ32" i="2"/>
  <c r="CK32" i="2"/>
  <c r="CL32" i="2"/>
  <c r="CM32" i="2"/>
  <c r="CN32" i="2"/>
  <c r="CQ32" i="2"/>
  <c r="CR32" i="2"/>
  <c r="CS32" i="2"/>
  <c r="CT32" i="2"/>
  <c r="CU32" i="2"/>
  <c r="CV32" i="2"/>
  <c r="CX32" i="2"/>
  <c r="CY32" i="2"/>
  <c r="CZ32" i="2"/>
  <c r="DA32" i="2"/>
  <c r="DB32" i="2"/>
  <c r="DC32" i="2"/>
  <c r="DE32" i="2"/>
  <c r="DF32" i="2"/>
  <c r="DG32" i="2"/>
  <c r="DH32" i="2"/>
  <c r="DI32" i="2"/>
  <c r="DL32" i="2"/>
  <c r="DM32" i="2"/>
  <c r="DN32" i="2"/>
  <c r="DO32" i="2"/>
  <c r="DP32" i="2"/>
  <c r="DS32" i="2"/>
  <c r="DT32" i="2"/>
  <c r="DU32" i="2"/>
  <c r="DV32" i="2"/>
  <c r="DW32" i="2"/>
  <c r="DX32" i="2"/>
  <c r="DZ32" i="2"/>
  <c r="EA32" i="2"/>
  <c r="EB32" i="2"/>
  <c r="EC32" i="2"/>
  <c r="ED32" i="2"/>
  <c r="EE32" i="2"/>
  <c r="EG32" i="2"/>
  <c r="EH32" i="2"/>
  <c r="EI32" i="2"/>
  <c r="EJ32" i="2"/>
  <c r="EK32" i="2"/>
  <c r="EL32" i="2"/>
  <c r="EN32" i="2"/>
  <c r="EO32" i="2"/>
  <c r="EP32" i="2"/>
  <c r="EQ32" i="2"/>
  <c r="ER32" i="2"/>
  <c r="ES32" i="2"/>
  <c r="EU32" i="2"/>
  <c r="EV32" i="2"/>
  <c r="EW32" i="2"/>
  <c r="EX32" i="2"/>
  <c r="EY32" i="2"/>
  <c r="EZ32" i="2"/>
  <c r="FB32" i="2"/>
  <c r="FC32" i="2"/>
  <c r="FD32" i="2"/>
  <c r="FE32" i="2"/>
  <c r="FF32" i="2"/>
  <c r="FG32" i="2"/>
  <c r="FI32" i="2"/>
  <c r="FJ32" i="2"/>
  <c r="FK32" i="2"/>
  <c r="FL32" i="2"/>
  <c r="FM32" i="2"/>
  <c r="FN32" i="2"/>
  <c r="FP32" i="2"/>
  <c r="FQ32" i="2"/>
  <c r="FR32" i="2"/>
  <c r="FS32" i="2"/>
  <c r="FT32" i="2"/>
  <c r="FU32" i="2"/>
  <c r="FW32" i="2"/>
  <c r="FX32" i="2"/>
  <c r="FY32" i="2"/>
  <c r="FZ32" i="2"/>
  <c r="GA32" i="2"/>
  <c r="GB32" i="2"/>
  <c r="GD32" i="2"/>
  <c r="GE32" i="2"/>
  <c r="GF32" i="2"/>
  <c r="GG32" i="2"/>
  <c r="GH32" i="2"/>
  <c r="GI32" i="2"/>
  <c r="GK32" i="2"/>
  <c r="GL32" i="2"/>
  <c r="GM32" i="2"/>
  <c r="GN32" i="2"/>
  <c r="GO32" i="2"/>
  <c r="GP32" i="2"/>
  <c r="GR32" i="2"/>
  <c r="GS32" i="2"/>
  <c r="GT32" i="2"/>
  <c r="GU32" i="2"/>
  <c r="GV32" i="2"/>
  <c r="GW32" i="2"/>
  <c r="GY32" i="2"/>
  <c r="GZ32" i="2"/>
  <c r="HA32" i="2"/>
  <c r="HB32" i="2"/>
  <c r="HC32" i="2"/>
  <c r="HD32" i="2"/>
  <c r="HF32" i="2"/>
  <c r="HG32" i="2"/>
  <c r="HH32" i="2"/>
  <c r="HI32" i="2"/>
  <c r="HJ32" i="2"/>
  <c r="HK32" i="2"/>
  <c r="HM32" i="2"/>
  <c r="HN32" i="2"/>
  <c r="HO32" i="2"/>
  <c r="HP32" i="2"/>
  <c r="HQ32" i="2"/>
  <c r="HR32" i="2"/>
  <c r="HT32" i="2"/>
  <c r="HU32" i="2"/>
  <c r="HV32" i="2"/>
  <c r="HW32" i="2"/>
  <c r="HX32" i="2"/>
  <c r="HY32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Y32" i="2"/>
  <c r="LZ32" i="2"/>
  <c r="MB32" i="2"/>
  <c r="MC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QC32" i="2"/>
  <c r="QD32" i="2"/>
  <c r="QE32" i="2"/>
  <c r="QF32" i="2"/>
  <c r="QG32" i="2"/>
  <c r="QH32" i="2"/>
  <c r="D33" i="2"/>
  <c r="E33" i="2"/>
  <c r="F33" i="2"/>
  <c r="G33" i="2"/>
  <c r="H33" i="2"/>
  <c r="K33" i="2"/>
  <c r="L33" i="2"/>
  <c r="M33" i="2"/>
  <c r="N33" i="2"/>
  <c r="O33" i="2"/>
  <c r="R33" i="2"/>
  <c r="S33" i="2"/>
  <c r="T33" i="2"/>
  <c r="U33" i="2"/>
  <c r="V33" i="2"/>
  <c r="Y33" i="2"/>
  <c r="Z33" i="2"/>
  <c r="AA33" i="2"/>
  <c r="AB33" i="2"/>
  <c r="AC33" i="2"/>
  <c r="AF33" i="2"/>
  <c r="AG33" i="2"/>
  <c r="AH33" i="2"/>
  <c r="AI33" i="2"/>
  <c r="AJ33" i="2"/>
  <c r="AK33" i="2"/>
  <c r="AM33" i="2"/>
  <c r="AN33" i="2"/>
  <c r="AO33" i="2"/>
  <c r="AP33" i="2"/>
  <c r="AQ33" i="2"/>
  <c r="AT33" i="2"/>
  <c r="AU33" i="2"/>
  <c r="AV33" i="2"/>
  <c r="AW33" i="2"/>
  <c r="AX33" i="2"/>
  <c r="BA33" i="2"/>
  <c r="BB33" i="2"/>
  <c r="BC33" i="2"/>
  <c r="BD33" i="2"/>
  <c r="BE33" i="2"/>
  <c r="BF33" i="2"/>
  <c r="BH33" i="2"/>
  <c r="BI33" i="2"/>
  <c r="BJ33" i="2"/>
  <c r="BK33" i="2"/>
  <c r="BL33" i="2"/>
  <c r="BM33" i="2"/>
  <c r="BO33" i="2"/>
  <c r="BP33" i="2"/>
  <c r="BQ33" i="2"/>
  <c r="BR33" i="2"/>
  <c r="BS33" i="2"/>
  <c r="BT33" i="2"/>
  <c r="BV33" i="2"/>
  <c r="BW33" i="2"/>
  <c r="BX33" i="2"/>
  <c r="BY33" i="2"/>
  <c r="BZ33" i="2"/>
  <c r="CA33" i="2"/>
  <c r="CC33" i="2"/>
  <c r="CD33" i="2"/>
  <c r="CE33" i="2"/>
  <c r="CF33" i="2"/>
  <c r="CG33" i="2"/>
  <c r="CH33" i="2"/>
  <c r="CJ33" i="2"/>
  <c r="CK33" i="2"/>
  <c r="CL33" i="2"/>
  <c r="CM33" i="2"/>
  <c r="CN33" i="2"/>
  <c r="CO33" i="2"/>
  <c r="CQ33" i="2"/>
  <c r="CR33" i="2"/>
  <c r="CS33" i="2"/>
  <c r="CT33" i="2"/>
  <c r="CU33" i="2"/>
  <c r="CV33" i="2"/>
  <c r="CX33" i="2"/>
  <c r="CY33" i="2"/>
  <c r="CZ33" i="2"/>
  <c r="DA33" i="2"/>
  <c r="DB33" i="2"/>
  <c r="DC33" i="2"/>
  <c r="DE33" i="2"/>
  <c r="DF33" i="2"/>
  <c r="DG33" i="2"/>
  <c r="DH33" i="2"/>
  <c r="DI33" i="2"/>
  <c r="DJ33" i="2"/>
  <c r="DL33" i="2"/>
  <c r="DM33" i="2"/>
  <c r="DN33" i="2"/>
  <c r="DO33" i="2"/>
  <c r="DP33" i="2"/>
  <c r="DQ33" i="2"/>
  <c r="DS33" i="2"/>
  <c r="DT33" i="2"/>
  <c r="DU33" i="2"/>
  <c r="DV33" i="2"/>
  <c r="DW33" i="2"/>
  <c r="DX33" i="2"/>
  <c r="DZ33" i="2"/>
  <c r="EA33" i="2"/>
  <c r="EB33" i="2"/>
  <c r="EC33" i="2"/>
  <c r="ED33" i="2"/>
  <c r="EE33" i="2"/>
  <c r="EG33" i="2"/>
  <c r="EH33" i="2"/>
  <c r="EI33" i="2"/>
  <c r="EJ33" i="2"/>
  <c r="EK33" i="2"/>
  <c r="EL33" i="2"/>
  <c r="EN33" i="2"/>
  <c r="EO33" i="2"/>
  <c r="EP33" i="2"/>
  <c r="EQ33" i="2"/>
  <c r="ER33" i="2"/>
  <c r="ES33" i="2"/>
  <c r="EU33" i="2"/>
  <c r="EV33" i="2"/>
  <c r="EW33" i="2"/>
  <c r="EX33" i="2"/>
  <c r="EY33" i="2"/>
  <c r="EZ33" i="2"/>
  <c r="FB33" i="2"/>
  <c r="FC33" i="2"/>
  <c r="FD33" i="2"/>
  <c r="FE33" i="2"/>
  <c r="FF33" i="2"/>
  <c r="FG33" i="2"/>
  <c r="FI33" i="2"/>
  <c r="FJ33" i="2"/>
  <c r="FK33" i="2"/>
  <c r="FL33" i="2"/>
  <c r="FM33" i="2"/>
  <c r="FN33" i="2"/>
  <c r="FP33" i="2"/>
  <c r="FQ33" i="2"/>
  <c r="FR33" i="2"/>
  <c r="FS33" i="2"/>
  <c r="FT33" i="2"/>
  <c r="FU33" i="2"/>
  <c r="FW33" i="2"/>
  <c r="FX33" i="2"/>
  <c r="FY33" i="2"/>
  <c r="FZ33" i="2"/>
  <c r="GA33" i="2"/>
  <c r="GB33" i="2"/>
  <c r="GD33" i="2"/>
  <c r="GE33" i="2"/>
  <c r="GF33" i="2"/>
  <c r="GG33" i="2"/>
  <c r="GH33" i="2"/>
  <c r="GI33" i="2"/>
  <c r="GK33" i="2"/>
  <c r="GL33" i="2"/>
  <c r="GM33" i="2"/>
  <c r="GN33" i="2"/>
  <c r="GO33" i="2"/>
  <c r="GP33" i="2"/>
  <c r="GR33" i="2"/>
  <c r="GS33" i="2"/>
  <c r="GT33" i="2"/>
  <c r="GU33" i="2"/>
  <c r="GV33" i="2"/>
  <c r="GW33" i="2"/>
  <c r="GY33" i="2"/>
  <c r="GZ33" i="2"/>
  <c r="HA33" i="2"/>
  <c r="HB33" i="2"/>
  <c r="HC33" i="2"/>
  <c r="HD33" i="2"/>
  <c r="HF33" i="2"/>
  <c r="HG33" i="2"/>
  <c r="HH33" i="2"/>
  <c r="HI33" i="2"/>
  <c r="HJ33" i="2"/>
  <c r="HK33" i="2"/>
  <c r="HM33" i="2"/>
  <c r="HN33" i="2"/>
  <c r="HO33" i="2"/>
  <c r="HP33" i="2"/>
  <c r="HQ33" i="2"/>
  <c r="HR33" i="2"/>
  <c r="HT33" i="2"/>
  <c r="HU33" i="2"/>
  <c r="HV33" i="2"/>
  <c r="HW33" i="2"/>
  <c r="HX33" i="2"/>
  <c r="HY33" i="2"/>
  <c r="IA33" i="2"/>
  <c r="IB33" i="2"/>
  <c r="IC33" i="2"/>
  <c r="ID33" i="2"/>
  <c r="IE33" i="2"/>
  <c r="IF33" i="2"/>
  <c r="IH33" i="2"/>
  <c r="II33" i="2"/>
  <c r="IJ33" i="2"/>
  <c r="IK33" i="2"/>
  <c r="IL33" i="2"/>
  <c r="IM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Y33" i="2"/>
  <c r="LZ33" i="2"/>
  <c r="MB33" i="2"/>
  <c r="MC33" i="2"/>
  <c r="ME33" i="2"/>
  <c r="MF33" i="2"/>
  <c r="MG33" i="2"/>
  <c r="MI33" i="2"/>
  <c r="MJ33" i="2"/>
  <c r="MK33" i="2"/>
  <c r="ML33" i="2"/>
  <c r="MM33" i="2"/>
  <c r="MN33" i="2"/>
  <c r="MP33" i="2"/>
  <c r="MQ33" i="2"/>
  <c r="MR33" i="2"/>
  <c r="MS33" i="2"/>
  <c r="MT33" i="2"/>
  <c r="MU33" i="2"/>
  <c r="MW33" i="2"/>
  <c r="MX33" i="2"/>
  <c r="MY33" i="2"/>
  <c r="MZ33" i="2"/>
  <c r="NA33" i="2"/>
  <c r="NB33" i="2"/>
  <c r="ND33" i="2"/>
  <c r="NE33" i="2"/>
  <c r="NF33" i="2"/>
  <c r="NG33" i="2"/>
  <c r="NH33" i="2"/>
  <c r="NI33" i="2"/>
  <c r="NK33" i="2"/>
  <c r="NL33" i="2"/>
  <c r="NM33" i="2"/>
  <c r="NN33" i="2"/>
  <c r="NO33" i="2"/>
  <c r="NP33" i="2"/>
  <c r="NR33" i="2"/>
  <c r="NS33" i="2"/>
  <c r="NT33" i="2"/>
  <c r="NU33" i="2"/>
  <c r="NV33" i="2"/>
  <c r="NW33" i="2"/>
  <c r="NY33" i="2"/>
  <c r="NZ33" i="2"/>
  <c r="OA33" i="2"/>
  <c r="OB33" i="2"/>
  <c r="OC33" i="2"/>
  <c r="OD33" i="2"/>
  <c r="OF33" i="2"/>
  <c r="OG33" i="2"/>
  <c r="OH33" i="2"/>
  <c r="OI33" i="2"/>
  <c r="OJ33" i="2"/>
  <c r="OK33" i="2"/>
  <c r="OM33" i="2"/>
  <c r="ON33" i="2"/>
  <c r="OO33" i="2"/>
  <c r="OP33" i="2"/>
  <c r="OQ33" i="2"/>
  <c r="OR33" i="2"/>
  <c r="OT33" i="2"/>
  <c r="OU33" i="2"/>
  <c r="OV33" i="2"/>
  <c r="OW33" i="2"/>
  <c r="OX33" i="2"/>
  <c r="OY33" i="2"/>
  <c r="PA33" i="2"/>
  <c r="PB33" i="2"/>
  <c r="PC33" i="2"/>
  <c r="PD33" i="2"/>
  <c r="PE33" i="2"/>
  <c r="PF33" i="2"/>
  <c r="PH33" i="2"/>
  <c r="PI33" i="2"/>
  <c r="PJ33" i="2"/>
  <c r="PK33" i="2"/>
  <c r="PL33" i="2"/>
  <c r="PM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QC33" i="2"/>
  <c r="QD33" i="2"/>
  <c r="QE33" i="2"/>
  <c r="QF33" i="2"/>
  <c r="QG33" i="2"/>
  <c r="QH33" i="2"/>
  <c r="D34" i="2"/>
  <c r="E34" i="2"/>
  <c r="F34" i="2"/>
  <c r="G34" i="2"/>
  <c r="H34" i="2"/>
  <c r="K34" i="2"/>
  <c r="L34" i="2"/>
  <c r="M34" i="2"/>
  <c r="N34" i="2"/>
  <c r="O34" i="2"/>
  <c r="R34" i="2"/>
  <c r="S34" i="2"/>
  <c r="T34" i="2"/>
  <c r="U34" i="2"/>
  <c r="V34" i="2"/>
  <c r="Y34" i="2"/>
  <c r="Z34" i="2"/>
  <c r="AA34" i="2"/>
  <c r="AB34" i="2"/>
  <c r="AC34" i="2"/>
  <c r="AF34" i="2"/>
  <c r="AG34" i="2"/>
  <c r="AH34" i="2"/>
  <c r="AI34" i="2"/>
  <c r="AJ34" i="2"/>
  <c r="AM34" i="2"/>
  <c r="AN34" i="2"/>
  <c r="AO34" i="2"/>
  <c r="AP34" i="2"/>
  <c r="AQ34" i="2"/>
  <c r="AT34" i="2"/>
  <c r="AU34" i="2"/>
  <c r="AV34" i="2"/>
  <c r="AW34" i="2"/>
  <c r="AX34" i="2"/>
  <c r="BA34" i="2"/>
  <c r="BB34" i="2"/>
  <c r="BC34" i="2"/>
  <c r="BD34" i="2"/>
  <c r="BE34" i="2"/>
  <c r="BH34" i="2"/>
  <c r="BI34" i="2"/>
  <c r="BJ34" i="2"/>
  <c r="BK34" i="2"/>
  <c r="BL34" i="2"/>
  <c r="BO34" i="2"/>
  <c r="BP34" i="2"/>
  <c r="BQ34" i="2"/>
  <c r="BR34" i="2"/>
  <c r="BS34" i="2"/>
  <c r="BV34" i="2"/>
  <c r="BW34" i="2"/>
  <c r="BX34" i="2"/>
  <c r="BY34" i="2"/>
  <c r="BZ34" i="2"/>
  <c r="CA34" i="2"/>
  <c r="CC34" i="2"/>
  <c r="CD34" i="2"/>
  <c r="CE34" i="2"/>
  <c r="CF34" i="2"/>
  <c r="CG34" i="2"/>
  <c r="CJ34" i="2"/>
  <c r="CK34" i="2"/>
  <c r="CL34" i="2"/>
  <c r="CM34" i="2"/>
  <c r="CN34" i="2"/>
  <c r="CQ34" i="2"/>
  <c r="CR34" i="2"/>
  <c r="CS34" i="2"/>
  <c r="CT34" i="2"/>
  <c r="CU34" i="2"/>
  <c r="CV34" i="2"/>
  <c r="CX34" i="2"/>
  <c r="CY34" i="2"/>
  <c r="CZ34" i="2"/>
  <c r="DA34" i="2"/>
  <c r="DB34" i="2"/>
  <c r="DC34" i="2"/>
  <c r="DE34" i="2"/>
  <c r="DF34" i="2"/>
  <c r="DG34" i="2"/>
  <c r="DH34" i="2"/>
  <c r="DI34" i="2"/>
  <c r="DL34" i="2"/>
  <c r="DM34" i="2"/>
  <c r="DN34" i="2"/>
  <c r="DO34" i="2"/>
  <c r="DP34" i="2"/>
  <c r="DS34" i="2"/>
  <c r="DT34" i="2"/>
  <c r="DU34" i="2"/>
  <c r="DV34" i="2"/>
  <c r="DW34" i="2"/>
  <c r="DZ34" i="2"/>
  <c r="EA34" i="2"/>
  <c r="EB34" i="2"/>
  <c r="EC34" i="2"/>
  <c r="ED34" i="2"/>
  <c r="EG34" i="2"/>
  <c r="EH34" i="2"/>
  <c r="EI34" i="2"/>
  <c r="EJ34" i="2"/>
  <c r="EK34" i="2"/>
  <c r="EN34" i="2"/>
  <c r="EO34" i="2"/>
  <c r="EP34" i="2"/>
  <c r="EQ34" i="2"/>
  <c r="ER34" i="2"/>
  <c r="EU34" i="2"/>
  <c r="EV34" i="2"/>
  <c r="EW34" i="2"/>
  <c r="EX34" i="2"/>
  <c r="EY34" i="2"/>
  <c r="FB34" i="2"/>
  <c r="FC34" i="2"/>
  <c r="FD34" i="2"/>
  <c r="FE34" i="2"/>
  <c r="FF34" i="2"/>
  <c r="FI34" i="2"/>
  <c r="FJ34" i="2"/>
  <c r="FK34" i="2"/>
  <c r="FL34" i="2"/>
  <c r="FM34" i="2"/>
  <c r="FN34" i="2"/>
  <c r="FP34" i="2"/>
  <c r="FQ34" i="2"/>
  <c r="FR34" i="2"/>
  <c r="FS34" i="2"/>
  <c r="FT34" i="2"/>
  <c r="FW34" i="2"/>
  <c r="FX34" i="2"/>
  <c r="FY34" i="2"/>
  <c r="FZ34" i="2"/>
  <c r="GA34" i="2"/>
  <c r="GD34" i="2"/>
  <c r="GE34" i="2"/>
  <c r="GF34" i="2"/>
  <c r="GG34" i="2"/>
  <c r="GH34" i="2"/>
  <c r="GK34" i="2"/>
  <c r="GL34" i="2"/>
  <c r="GM34" i="2"/>
  <c r="GN34" i="2"/>
  <c r="GO34" i="2"/>
  <c r="GR34" i="2"/>
  <c r="GS34" i="2"/>
  <c r="GT34" i="2"/>
  <c r="GU34" i="2"/>
  <c r="GV34" i="2"/>
  <c r="GW34" i="2"/>
  <c r="GY34" i="2"/>
  <c r="GZ34" i="2"/>
  <c r="HA34" i="2"/>
  <c r="HB34" i="2"/>
  <c r="HC34" i="2"/>
  <c r="HF34" i="2"/>
  <c r="HG34" i="2"/>
  <c r="HH34" i="2"/>
  <c r="HI34" i="2"/>
  <c r="HJ34" i="2"/>
  <c r="HM34" i="2"/>
  <c r="HN34" i="2"/>
  <c r="HO34" i="2"/>
  <c r="HP34" i="2"/>
  <c r="HQ34" i="2"/>
  <c r="HT34" i="2"/>
  <c r="HU34" i="2"/>
  <c r="HV34" i="2"/>
  <c r="HW34" i="2"/>
  <c r="HX34" i="2"/>
  <c r="HY34" i="2"/>
  <c r="IA34" i="2"/>
  <c r="IB34" i="2"/>
  <c r="IC34" i="2"/>
  <c r="ID34" i="2"/>
  <c r="IE34" i="2"/>
  <c r="IH34" i="2"/>
  <c r="II34" i="2"/>
  <c r="IJ34" i="2"/>
  <c r="IK34" i="2"/>
  <c r="IL34" i="2"/>
  <c r="IM34" i="2"/>
  <c r="IO34" i="2"/>
  <c r="IP34" i="2"/>
  <c r="IQ34" i="2"/>
  <c r="IR34" i="2"/>
  <c r="IS34" i="2"/>
  <c r="IV34" i="2"/>
  <c r="IW34" i="2"/>
  <c r="IX34" i="2"/>
  <c r="IY34" i="2"/>
  <c r="IZ34" i="2"/>
  <c r="JC34" i="2"/>
  <c r="JD34" i="2"/>
  <c r="JG34" i="2"/>
  <c r="JJ34" i="2"/>
  <c r="JK34" i="2"/>
  <c r="JL34" i="2"/>
  <c r="JM34" i="2"/>
  <c r="JN34" i="2"/>
  <c r="JQ34" i="2"/>
  <c r="JR34" i="2"/>
  <c r="JS34" i="2"/>
  <c r="JT34" i="2"/>
  <c r="JU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S34" i="2"/>
  <c r="KT34" i="2"/>
  <c r="KU34" i="2"/>
  <c r="KV34" i="2"/>
  <c r="KW34" i="2"/>
  <c r="KZ34" i="2"/>
  <c r="LA34" i="2"/>
  <c r="LB34" i="2"/>
  <c r="LC34" i="2"/>
  <c r="LD34" i="2"/>
  <c r="LG34" i="2"/>
  <c r="LH34" i="2"/>
  <c r="LI34" i="2"/>
  <c r="LJ34" i="2"/>
  <c r="LK34" i="2"/>
  <c r="LN34" i="2"/>
  <c r="LO34" i="2"/>
  <c r="LP34" i="2"/>
  <c r="LQ34" i="2"/>
  <c r="LR34" i="2"/>
  <c r="LS34" i="2"/>
  <c r="LU34" i="2"/>
  <c r="LV34" i="2"/>
  <c r="LY34" i="2"/>
  <c r="LZ34" i="2"/>
  <c r="MB34" i="2"/>
  <c r="MC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M34" i="2"/>
  <c r="ON34" i="2"/>
  <c r="OO34" i="2"/>
  <c r="OP34" i="2"/>
  <c r="OQ34" i="2"/>
  <c r="OR34" i="2"/>
  <c r="OT34" i="2"/>
  <c r="OU34" i="2"/>
  <c r="OV34" i="2"/>
  <c r="OW34" i="2"/>
  <c r="OX34" i="2"/>
  <c r="PA34" i="2"/>
  <c r="PB34" i="2"/>
  <c r="PC34" i="2"/>
  <c r="PD34" i="2"/>
  <c r="PE34" i="2"/>
  <c r="PF34" i="2"/>
  <c r="PH34" i="2"/>
  <c r="PI34" i="2"/>
  <c r="PJ34" i="2"/>
  <c r="PK34" i="2"/>
  <c r="PL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QC34" i="2"/>
  <c r="QD34" i="2"/>
  <c r="QE34" i="2"/>
  <c r="QF34" i="2"/>
  <c r="QG34" i="2"/>
  <c r="QH34" i="2"/>
  <c r="D35" i="2"/>
  <c r="E35" i="2"/>
  <c r="F35" i="2"/>
  <c r="G35" i="2"/>
  <c r="H35" i="2"/>
  <c r="K35" i="2"/>
  <c r="L35" i="2"/>
  <c r="M35" i="2"/>
  <c r="N35" i="2"/>
  <c r="O35" i="2"/>
  <c r="R35" i="2"/>
  <c r="S35" i="2"/>
  <c r="T35" i="2"/>
  <c r="U35" i="2"/>
  <c r="V35" i="2"/>
  <c r="W35" i="2"/>
  <c r="Y35" i="2"/>
  <c r="Z35" i="2"/>
  <c r="AA35" i="2"/>
  <c r="AB35" i="2"/>
  <c r="AC35" i="2"/>
  <c r="AD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T35" i="2"/>
  <c r="AU35" i="2"/>
  <c r="AV35" i="2"/>
  <c r="AW35" i="2"/>
  <c r="AX35" i="2"/>
  <c r="AY35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V35" i="2"/>
  <c r="BW35" i="2"/>
  <c r="BX35" i="2"/>
  <c r="BY35" i="2"/>
  <c r="BZ35" i="2"/>
  <c r="CA35" i="2"/>
  <c r="CC35" i="2"/>
  <c r="CD35" i="2"/>
  <c r="CE35" i="2"/>
  <c r="CF35" i="2"/>
  <c r="CG35" i="2"/>
  <c r="CH35" i="2"/>
  <c r="CJ35" i="2"/>
  <c r="CK35" i="2"/>
  <c r="CL35" i="2"/>
  <c r="CM35" i="2"/>
  <c r="CN35" i="2"/>
  <c r="CO35" i="2"/>
  <c r="CQ35" i="2"/>
  <c r="CR35" i="2"/>
  <c r="CS35" i="2"/>
  <c r="CT35" i="2"/>
  <c r="CU35" i="2"/>
  <c r="CV35" i="2"/>
  <c r="CX35" i="2"/>
  <c r="CY35" i="2"/>
  <c r="CZ35" i="2"/>
  <c r="DA35" i="2"/>
  <c r="DB35" i="2"/>
  <c r="DC35" i="2"/>
  <c r="DE35" i="2"/>
  <c r="DF35" i="2"/>
  <c r="DG35" i="2"/>
  <c r="DH35" i="2"/>
  <c r="DI35" i="2"/>
  <c r="DJ35" i="2"/>
  <c r="DL35" i="2"/>
  <c r="DM35" i="2"/>
  <c r="DN35" i="2"/>
  <c r="DO35" i="2"/>
  <c r="DP35" i="2"/>
  <c r="DQ35" i="2"/>
  <c r="DS35" i="2"/>
  <c r="DT35" i="2"/>
  <c r="DU35" i="2"/>
  <c r="DV35" i="2"/>
  <c r="DW35" i="2"/>
  <c r="DX35" i="2"/>
  <c r="DZ35" i="2"/>
  <c r="EA35" i="2"/>
  <c r="EB35" i="2"/>
  <c r="EC35" i="2"/>
  <c r="ED35" i="2"/>
  <c r="EE35" i="2"/>
  <c r="EG35" i="2"/>
  <c r="EH35" i="2"/>
  <c r="EI35" i="2"/>
  <c r="EJ35" i="2"/>
  <c r="EK35" i="2"/>
  <c r="EL35" i="2"/>
  <c r="EN35" i="2"/>
  <c r="EO35" i="2"/>
  <c r="EP35" i="2"/>
  <c r="EQ35" i="2"/>
  <c r="ER35" i="2"/>
  <c r="ES35" i="2"/>
  <c r="EU35" i="2"/>
  <c r="EV35" i="2"/>
  <c r="EW35" i="2"/>
  <c r="EX35" i="2"/>
  <c r="EY35" i="2"/>
  <c r="EZ35" i="2"/>
  <c r="FB35" i="2"/>
  <c r="FC35" i="2"/>
  <c r="FD35" i="2"/>
  <c r="FE35" i="2"/>
  <c r="FF35" i="2"/>
  <c r="FG35" i="2"/>
  <c r="FI35" i="2"/>
  <c r="FJ35" i="2"/>
  <c r="FK35" i="2"/>
  <c r="FL35" i="2"/>
  <c r="FM35" i="2"/>
  <c r="FN35" i="2"/>
  <c r="FP35" i="2"/>
  <c r="FQ35" i="2"/>
  <c r="FR35" i="2"/>
  <c r="FS35" i="2"/>
  <c r="FT35" i="2"/>
  <c r="FU35" i="2"/>
  <c r="FW35" i="2"/>
  <c r="FX35" i="2"/>
  <c r="FY35" i="2"/>
  <c r="FZ35" i="2"/>
  <c r="GA35" i="2"/>
  <c r="GB35" i="2"/>
  <c r="GD35" i="2"/>
  <c r="GE35" i="2"/>
  <c r="GF35" i="2"/>
  <c r="GG35" i="2"/>
  <c r="GH35" i="2"/>
  <c r="GI35" i="2"/>
  <c r="GK35" i="2"/>
  <c r="GL35" i="2"/>
  <c r="GM35" i="2"/>
  <c r="GN35" i="2"/>
  <c r="GO35" i="2"/>
  <c r="GP35" i="2"/>
  <c r="GR35" i="2"/>
  <c r="GS35" i="2"/>
  <c r="GT35" i="2"/>
  <c r="GU35" i="2"/>
  <c r="GV35" i="2"/>
  <c r="GW35" i="2"/>
  <c r="GY35" i="2"/>
  <c r="GZ35" i="2"/>
  <c r="HA35" i="2"/>
  <c r="HB35" i="2"/>
  <c r="HC35" i="2"/>
  <c r="HD35" i="2"/>
  <c r="HF35" i="2"/>
  <c r="HG35" i="2"/>
  <c r="HH35" i="2"/>
  <c r="HI35" i="2"/>
  <c r="HJ35" i="2"/>
  <c r="HK35" i="2"/>
  <c r="HM35" i="2"/>
  <c r="HN35" i="2"/>
  <c r="HO35" i="2"/>
  <c r="HP35" i="2"/>
  <c r="HQ35" i="2"/>
  <c r="HR35" i="2"/>
  <c r="HT35" i="2"/>
  <c r="HU35" i="2"/>
  <c r="HV35" i="2"/>
  <c r="HW35" i="2"/>
  <c r="HX35" i="2"/>
  <c r="HY35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Y35" i="2"/>
  <c r="LZ35" i="2"/>
  <c r="MB35" i="2"/>
  <c r="MC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QC35" i="2"/>
  <c r="QD35" i="2"/>
  <c r="QE35" i="2"/>
  <c r="QF35" i="2"/>
  <c r="QG35" i="2"/>
  <c r="QH35" i="2"/>
  <c r="D36" i="2"/>
  <c r="E36" i="2"/>
  <c r="F36" i="2"/>
  <c r="G36" i="2"/>
  <c r="H36" i="2"/>
  <c r="K36" i="2"/>
  <c r="L36" i="2"/>
  <c r="M36" i="2"/>
  <c r="N36" i="2"/>
  <c r="O36" i="2"/>
  <c r="R36" i="2"/>
  <c r="S36" i="2"/>
  <c r="T36" i="2"/>
  <c r="U36" i="2"/>
  <c r="V36" i="2"/>
  <c r="Y36" i="2"/>
  <c r="Z36" i="2"/>
  <c r="AA36" i="2"/>
  <c r="AB36" i="2"/>
  <c r="AC36" i="2"/>
  <c r="AF36" i="2"/>
  <c r="AG36" i="2"/>
  <c r="AH36" i="2"/>
  <c r="AI36" i="2"/>
  <c r="AJ36" i="2"/>
  <c r="AM36" i="2"/>
  <c r="AN36" i="2"/>
  <c r="AO36" i="2"/>
  <c r="AP36" i="2"/>
  <c r="AQ36" i="2"/>
  <c r="AT36" i="2"/>
  <c r="AU36" i="2"/>
  <c r="AV36" i="2"/>
  <c r="AW36" i="2"/>
  <c r="AX36" i="2"/>
  <c r="BA36" i="2"/>
  <c r="BB36" i="2"/>
  <c r="BC36" i="2"/>
  <c r="BD36" i="2"/>
  <c r="BE36" i="2"/>
  <c r="BH36" i="2"/>
  <c r="BI36" i="2"/>
  <c r="BJ36" i="2"/>
  <c r="BK36" i="2"/>
  <c r="BL36" i="2"/>
  <c r="BM36" i="2"/>
  <c r="BO36" i="2"/>
  <c r="BP36" i="2"/>
  <c r="BQ36" i="2"/>
  <c r="BR36" i="2"/>
  <c r="BS36" i="2"/>
  <c r="BT36" i="2"/>
  <c r="BV36" i="2"/>
  <c r="BW36" i="2"/>
  <c r="BX36" i="2"/>
  <c r="BY36" i="2"/>
  <c r="BZ36" i="2"/>
  <c r="CA36" i="2"/>
  <c r="CC36" i="2"/>
  <c r="CD36" i="2"/>
  <c r="CE36" i="2"/>
  <c r="CF36" i="2"/>
  <c r="CG36" i="2"/>
  <c r="CJ36" i="2"/>
  <c r="CK36" i="2"/>
  <c r="CL36" i="2"/>
  <c r="CM36" i="2"/>
  <c r="CN36" i="2"/>
  <c r="CO36" i="2"/>
  <c r="CQ36" i="2"/>
  <c r="CR36" i="2"/>
  <c r="CS36" i="2"/>
  <c r="CT36" i="2"/>
  <c r="CU36" i="2"/>
  <c r="CV36" i="2"/>
  <c r="CX36" i="2"/>
  <c r="CY36" i="2"/>
  <c r="CZ36" i="2"/>
  <c r="DA36" i="2"/>
  <c r="DB36" i="2"/>
  <c r="DC36" i="2"/>
  <c r="DE36" i="2"/>
  <c r="DF36" i="2"/>
  <c r="DG36" i="2"/>
  <c r="DH36" i="2"/>
  <c r="DI36" i="2"/>
  <c r="DJ36" i="2"/>
  <c r="DL36" i="2"/>
  <c r="DM36" i="2"/>
  <c r="DN36" i="2"/>
  <c r="DO36" i="2"/>
  <c r="DP36" i="2"/>
  <c r="DQ36" i="2"/>
  <c r="DS36" i="2"/>
  <c r="DT36" i="2"/>
  <c r="DU36" i="2"/>
  <c r="DV36" i="2"/>
  <c r="DW36" i="2"/>
  <c r="DX36" i="2"/>
  <c r="DZ36" i="2"/>
  <c r="EA36" i="2"/>
  <c r="EB36" i="2"/>
  <c r="EC36" i="2"/>
  <c r="ED36" i="2"/>
  <c r="EE36" i="2"/>
  <c r="EG36" i="2"/>
  <c r="EH36" i="2"/>
  <c r="EI36" i="2"/>
  <c r="EJ36" i="2"/>
  <c r="EK36" i="2"/>
  <c r="EL36" i="2"/>
  <c r="EN36" i="2"/>
  <c r="EO36" i="2"/>
  <c r="EP36" i="2"/>
  <c r="EQ36" i="2"/>
  <c r="ER36" i="2"/>
  <c r="ES36" i="2"/>
  <c r="EU36" i="2"/>
  <c r="EV36" i="2"/>
  <c r="EW36" i="2"/>
  <c r="EX36" i="2"/>
  <c r="EY36" i="2"/>
  <c r="EZ36" i="2"/>
  <c r="FB36" i="2"/>
  <c r="FC36" i="2"/>
  <c r="FD36" i="2"/>
  <c r="FE36" i="2"/>
  <c r="FF36" i="2"/>
  <c r="FG36" i="2"/>
  <c r="FI36" i="2"/>
  <c r="FJ36" i="2"/>
  <c r="FK36" i="2"/>
  <c r="FL36" i="2"/>
  <c r="FM36" i="2"/>
  <c r="FN36" i="2"/>
  <c r="FP36" i="2"/>
  <c r="FQ36" i="2"/>
  <c r="FR36" i="2"/>
  <c r="FS36" i="2"/>
  <c r="FT36" i="2"/>
  <c r="FU36" i="2"/>
  <c r="FW36" i="2"/>
  <c r="FX36" i="2"/>
  <c r="FY36" i="2"/>
  <c r="FZ36" i="2"/>
  <c r="GA36" i="2"/>
  <c r="GB36" i="2"/>
  <c r="GD36" i="2"/>
  <c r="GE36" i="2"/>
  <c r="GF36" i="2"/>
  <c r="GG36" i="2"/>
  <c r="GH36" i="2"/>
  <c r="GI36" i="2"/>
  <c r="GK36" i="2"/>
  <c r="GL36" i="2"/>
  <c r="GM36" i="2"/>
  <c r="GN36" i="2"/>
  <c r="GO36" i="2"/>
  <c r="GP36" i="2"/>
  <c r="GR36" i="2"/>
  <c r="GS36" i="2"/>
  <c r="GT36" i="2"/>
  <c r="GU36" i="2"/>
  <c r="GV36" i="2"/>
  <c r="GW36" i="2"/>
  <c r="GY36" i="2"/>
  <c r="GZ36" i="2"/>
  <c r="HA36" i="2"/>
  <c r="HB36" i="2"/>
  <c r="HC36" i="2"/>
  <c r="HD36" i="2"/>
  <c r="HF36" i="2"/>
  <c r="HG36" i="2"/>
  <c r="HH36" i="2"/>
  <c r="HI36" i="2"/>
  <c r="HJ36" i="2"/>
  <c r="HK36" i="2"/>
  <c r="HM36" i="2"/>
  <c r="HN36" i="2"/>
  <c r="HO36" i="2"/>
  <c r="HP36" i="2"/>
  <c r="HQ36" i="2"/>
  <c r="HR36" i="2"/>
  <c r="HT36" i="2"/>
  <c r="HU36" i="2"/>
  <c r="HV36" i="2"/>
  <c r="HW36" i="2"/>
  <c r="HX36" i="2"/>
  <c r="HY36" i="2"/>
  <c r="IA36" i="2"/>
  <c r="IB36" i="2"/>
  <c r="IC36" i="2"/>
  <c r="ID36" i="2"/>
  <c r="IE36" i="2"/>
  <c r="IF36" i="2"/>
  <c r="IH36" i="2"/>
  <c r="II36" i="2"/>
  <c r="IJ36" i="2"/>
  <c r="IK36" i="2"/>
  <c r="IL36" i="2"/>
  <c r="IM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Y36" i="2"/>
  <c r="LZ36" i="2"/>
  <c r="MB36" i="2"/>
  <c r="MC36" i="2"/>
  <c r="ME36" i="2"/>
  <c r="MF36" i="2"/>
  <c r="MG36" i="2"/>
  <c r="MI36" i="2"/>
  <c r="MJ36" i="2"/>
  <c r="MK36" i="2"/>
  <c r="ML36" i="2"/>
  <c r="MM36" i="2"/>
  <c r="MN36" i="2"/>
  <c r="MP36" i="2"/>
  <c r="MQ36" i="2"/>
  <c r="MR36" i="2"/>
  <c r="MS36" i="2"/>
  <c r="MT36" i="2"/>
  <c r="MU36" i="2"/>
  <c r="MW36" i="2"/>
  <c r="MX36" i="2"/>
  <c r="MY36" i="2"/>
  <c r="MZ36" i="2"/>
  <c r="NA36" i="2"/>
  <c r="NB36" i="2"/>
  <c r="ND36" i="2"/>
  <c r="NE36" i="2"/>
  <c r="NF36" i="2"/>
  <c r="NG36" i="2"/>
  <c r="NH36" i="2"/>
  <c r="NI36" i="2"/>
  <c r="NK36" i="2"/>
  <c r="NL36" i="2"/>
  <c r="NM36" i="2"/>
  <c r="NN36" i="2"/>
  <c r="NO36" i="2"/>
  <c r="NP36" i="2"/>
  <c r="NR36" i="2"/>
  <c r="NS36" i="2"/>
  <c r="NT36" i="2"/>
  <c r="NU36" i="2"/>
  <c r="NV36" i="2"/>
  <c r="NW36" i="2"/>
  <c r="NY36" i="2"/>
  <c r="NZ36" i="2"/>
  <c r="OA36" i="2"/>
  <c r="OB36" i="2"/>
  <c r="OC36" i="2"/>
  <c r="OD36" i="2"/>
  <c r="OF36" i="2"/>
  <c r="OG36" i="2"/>
  <c r="OH36" i="2"/>
  <c r="OI36" i="2"/>
  <c r="OJ36" i="2"/>
  <c r="OK36" i="2"/>
  <c r="OM36" i="2"/>
  <c r="ON36" i="2"/>
  <c r="OO36" i="2"/>
  <c r="OP36" i="2"/>
  <c r="OQ36" i="2"/>
  <c r="OR36" i="2"/>
  <c r="OT36" i="2"/>
  <c r="OU36" i="2"/>
  <c r="OV36" i="2"/>
  <c r="OW36" i="2"/>
  <c r="OX36" i="2"/>
  <c r="OY36" i="2"/>
  <c r="PA36" i="2"/>
  <c r="PB36" i="2"/>
  <c r="PC36" i="2"/>
  <c r="PD36" i="2"/>
  <c r="PE36" i="2"/>
  <c r="PF36" i="2"/>
  <c r="PH36" i="2"/>
  <c r="PI36" i="2"/>
  <c r="PJ36" i="2"/>
  <c r="PK36" i="2"/>
  <c r="PL36" i="2"/>
  <c r="PM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QC36" i="2"/>
  <c r="QD36" i="2"/>
  <c r="QE36" i="2"/>
  <c r="QF36" i="2"/>
  <c r="QG36" i="2"/>
  <c r="QH36" i="2"/>
  <c r="D37" i="2"/>
  <c r="E37" i="2"/>
  <c r="F37" i="2"/>
  <c r="G37" i="2"/>
  <c r="H37" i="2"/>
  <c r="K37" i="2"/>
  <c r="L37" i="2"/>
  <c r="M37" i="2"/>
  <c r="N37" i="2"/>
  <c r="O37" i="2"/>
  <c r="R37" i="2"/>
  <c r="S37" i="2"/>
  <c r="T37" i="2"/>
  <c r="U37" i="2"/>
  <c r="V37" i="2"/>
  <c r="Y37" i="2"/>
  <c r="Z37" i="2"/>
  <c r="AA37" i="2"/>
  <c r="AB37" i="2"/>
  <c r="AC37" i="2"/>
  <c r="AF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V37" i="2"/>
  <c r="BW37" i="2"/>
  <c r="BX37" i="2"/>
  <c r="BY37" i="2"/>
  <c r="BZ37" i="2"/>
  <c r="CC37" i="2"/>
  <c r="CD37" i="2"/>
  <c r="CE37" i="2"/>
  <c r="CF37" i="2"/>
  <c r="CG37" i="2"/>
  <c r="CH37" i="2"/>
  <c r="CJ37" i="2"/>
  <c r="CK37" i="2"/>
  <c r="CL37" i="2"/>
  <c r="CM37" i="2"/>
  <c r="CN37" i="2"/>
  <c r="CQ37" i="2"/>
  <c r="CR37" i="2"/>
  <c r="CS37" i="2"/>
  <c r="CT37" i="2"/>
  <c r="CU37" i="2"/>
  <c r="CX37" i="2"/>
  <c r="CY37" i="2"/>
  <c r="CZ37" i="2"/>
  <c r="DA37" i="2"/>
  <c r="DB37" i="2"/>
  <c r="DE37" i="2"/>
  <c r="DF37" i="2"/>
  <c r="DG37" i="2"/>
  <c r="DH37" i="2"/>
  <c r="DI37" i="2"/>
  <c r="DL37" i="2"/>
  <c r="DM37" i="2"/>
  <c r="DN37" i="2"/>
  <c r="DO37" i="2"/>
  <c r="DP37" i="2"/>
  <c r="DS37" i="2"/>
  <c r="DT37" i="2"/>
  <c r="DU37" i="2"/>
  <c r="DV37" i="2"/>
  <c r="DW37" i="2"/>
  <c r="DZ37" i="2"/>
  <c r="EA37" i="2"/>
  <c r="EB37" i="2"/>
  <c r="EC37" i="2"/>
  <c r="ED37" i="2"/>
  <c r="EG37" i="2"/>
  <c r="EH37" i="2"/>
  <c r="EI37" i="2"/>
  <c r="EJ37" i="2"/>
  <c r="EK37" i="2"/>
  <c r="EN37" i="2"/>
  <c r="EO37" i="2"/>
  <c r="EP37" i="2"/>
  <c r="EQ37" i="2"/>
  <c r="ER37" i="2"/>
  <c r="EU37" i="2"/>
  <c r="EV37" i="2"/>
  <c r="EW37" i="2"/>
  <c r="EX37" i="2"/>
  <c r="EY37" i="2"/>
  <c r="FB37" i="2"/>
  <c r="FC37" i="2"/>
  <c r="FD37" i="2"/>
  <c r="FE37" i="2"/>
  <c r="FF37" i="2"/>
  <c r="FI37" i="2"/>
  <c r="FJ37" i="2"/>
  <c r="FK37" i="2"/>
  <c r="FL37" i="2"/>
  <c r="FM37" i="2"/>
  <c r="FP37" i="2"/>
  <c r="FQ37" i="2"/>
  <c r="FR37" i="2"/>
  <c r="FS37" i="2"/>
  <c r="FT37" i="2"/>
  <c r="FU37" i="2"/>
  <c r="FW37" i="2"/>
  <c r="FX37" i="2"/>
  <c r="FY37" i="2"/>
  <c r="FZ37" i="2"/>
  <c r="GA37" i="2"/>
  <c r="GD37" i="2"/>
  <c r="GE37" i="2"/>
  <c r="GF37" i="2"/>
  <c r="GG37" i="2"/>
  <c r="GH37" i="2"/>
  <c r="GK37" i="2"/>
  <c r="GL37" i="2"/>
  <c r="GM37" i="2"/>
  <c r="GN37" i="2"/>
  <c r="GO37" i="2"/>
  <c r="GR37" i="2"/>
  <c r="GS37" i="2"/>
  <c r="GW37" i="2" s="1"/>
  <c r="GT37" i="2"/>
  <c r="GU37" i="2"/>
  <c r="GV37" i="2"/>
  <c r="GY37" i="2"/>
  <c r="GZ37" i="2"/>
  <c r="HA37" i="2"/>
  <c r="HB37" i="2"/>
  <c r="HC37" i="2"/>
  <c r="HD37" i="2"/>
  <c r="HF37" i="2"/>
  <c r="HG37" i="2"/>
  <c r="HH37" i="2"/>
  <c r="HI37" i="2"/>
  <c r="HJ37" i="2"/>
  <c r="HM37" i="2"/>
  <c r="HN37" i="2"/>
  <c r="HO37" i="2"/>
  <c r="HP37" i="2"/>
  <c r="HQ37" i="2"/>
  <c r="HR37" i="2"/>
  <c r="HT37" i="2"/>
  <c r="HU37" i="2"/>
  <c r="HV37" i="2"/>
  <c r="HW37" i="2"/>
  <c r="HX37" i="2"/>
  <c r="HY37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C37" i="2"/>
  <c r="JD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Z37" i="2"/>
  <c r="LA37" i="2"/>
  <c r="LB37" i="2"/>
  <c r="LC37" i="2"/>
  <c r="LD37" i="2"/>
  <c r="LG37" i="2"/>
  <c r="LH37" i="2"/>
  <c r="LI37" i="2"/>
  <c r="LJ37" i="2"/>
  <c r="LK37" i="2"/>
  <c r="LN37" i="2"/>
  <c r="LO37" i="2"/>
  <c r="LP37" i="2"/>
  <c r="LQ37" i="2"/>
  <c r="LR37" i="2"/>
  <c r="LS37" i="2"/>
  <c r="LU37" i="2"/>
  <c r="LV37" i="2"/>
  <c r="LY37" i="2"/>
  <c r="MB37" i="2"/>
  <c r="MC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W37" i="2"/>
  <c r="MX37" i="2"/>
  <c r="MY37" i="2"/>
  <c r="MZ37" i="2"/>
  <c r="NA37" i="2"/>
  <c r="NB37" i="2"/>
  <c r="ND37" i="2"/>
  <c r="NE37" i="2"/>
  <c r="NF37" i="2"/>
  <c r="NG37" i="2"/>
  <c r="NH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M37" i="2"/>
  <c r="ON37" i="2"/>
  <c r="OO37" i="2"/>
  <c r="OP37" i="2"/>
  <c r="OQ37" i="2"/>
  <c r="OR37" i="2"/>
  <c r="OT37" i="2"/>
  <c r="OU37" i="2"/>
  <c r="OV37" i="2"/>
  <c r="OW37" i="2"/>
  <c r="OX37" i="2"/>
  <c r="PA37" i="2"/>
  <c r="PB37" i="2"/>
  <c r="PC37" i="2"/>
  <c r="PD37" i="2"/>
  <c r="PE37" i="2"/>
  <c r="PF37" i="2"/>
  <c r="PH37" i="2"/>
  <c r="PI37" i="2"/>
  <c r="PJ37" i="2"/>
  <c r="PK37" i="2"/>
  <c r="PL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QC37" i="2"/>
  <c r="QD37" i="2"/>
  <c r="QE37" i="2"/>
  <c r="QF37" i="2"/>
  <c r="QG37" i="2"/>
  <c r="QH37" i="2"/>
  <c r="D38" i="2"/>
  <c r="E38" i="2"/>
  <c r="F38" i="2"/>
  <c r="G38" i="2"/>
  <c r="H38" i="2"/>
  <c r="K38" i="2"/>
  <c r="L38" i="2"/>
  <c r="M38" i="2"/>
  <c r="N38" i="2"/>
  <c r="O38" i="2"/>
  <c r="R38" i="2"/>
  <c r="S38" i="2"/>
  <c r="T38" i="2"/>
  <c r="U38" i="2"/>
  <c r="V38" i="2"/>
  <c r="W38" i="2"/>
  <c r="Y38" i="2"/>
  <c r="Z38" i="2"/>
  <c r="AA38" i="2"/>
  <c r="AB38" i="2"/>
  <c r="AC38" i="2"/>
  <c r="AF38" i="2"/>
  <c r="AG38" i="2"/>
  <c r="AH38" i="2"/>
  <c r="AI38" i="2"/>
  <c r="AJ38" i="2"/>
  <c r="AM38" i="2"/>
  <c r="AN38" i="2"/>
  <c r="AO38" i="2"/>
  <c r="AP38" i="2"/>
  <c r="AQ38" i="2"/>
  <c r="AR38" i="2"/>
  <c r="AT38" i="2"/>
  <c r="AU38" i="2"/>
  <c r="AV38" i="2"/>
  <c r="AW38" i="2"/>
  <c r="AX38" i="2"/>
  <c r="BA38" i="2"/>
  <c r="BB38" i="2"/>
  <c r="BC38" i="2"/>
  <c r="BD38" i="2"/>
  <c r="BE38" i="2"/>
  <c r="BH38" i="2"/>
  <c r="BI38" i="2"/>
  <c r="BJ38" i="2"/>
  <c r="BK38" i="2"/>
  <c r="BL38" i="2"/>
  <c r="BM38" i="2"/>
  <c r="BO38" i="2"/>
  <c r="BP38" i="2"/>
  <c r="BQ38" i="2"/>
  <c r="BR38" i="2"/>
  <c r="BS38" i="2"/>
  <c r="BV38" i="2"/>
  <c r="BW38" i="2"/>
  <c r="BX38" i="2"/>
  <c r="BY38" i="2"/>
  <c r="BZ38" i="2"/>
  <c r="CC38" i="2"/>
  <c r="CD38" i="2"/>
  <c r="CE38" i="2"/>
  <c r="CF38" i="2"/>
  <c r="CG38" i="2"/>
  <c r="CJ38" i="2"/>
  <c r="CK38" i="2"/>
  <c r="CL38" i="2"/>
  <c r="CM38" i="2"/>
  <c r="CN38" i="2"/>
  <c r="CQ38" i="2"/>
  <c r="CR38" i="2"/>
  <c r="CS38" i="2"/>
  <c r="CT38" i="2"/>
  <c r="CU38" i="2"/>
  <c r="CX38" i="2"/>
  <c r="CY38" i="2"/>
  <c r="CZ38" i="2"/>
  <c r="DA38" i="2"/>
  <c r="DB38" i="2"/>
  <c r="DE38" i="2"/>
  <c r="DF38" i="2"/>
  <c r="DG38" i="2"/>
  <c r="DH38" i="2"/>
  <c r="DI38" i="2"/>
  <c r="DL38" i="2"/>
  <c r="DM38" i="2"/>
  <c r="DN38" i="2"/>
  <c r="DO38" i="2"/>
  <c r="DP38" i="2"/>
  <c r="DS38" i="2"/>
  <c r="DT38" i="2"/>
  <c r="DU38" i="2"/>
  <c r="DV38" i="2"/>
  <c r="DW38" i="2"/>
  <c r="DZ38" i="2"/>
  <c r="EA38" i="2"/>
  <c r="EB38" i="2"/>
  <c r="EC38" i="2"/>
  <c r="ED38" i="2"/>
  <c r="EG38" i="2"/>
  <c r="EH38" i="2"/>
  <c r="EI38" i="2"/>
  <c r="EJ38" i="2"/>
  <c r="EK38" i="2"/>
  <c r="EN38" i="2"/>
  <c r="EO38" i="2"/>
  <c r="EP38" i="2"/>
  <c r="EQ38" i="2"/>
  <c r="ER38" i="2"/>
  <c r="EU38" i="2"/>
  <c r="EV38" i="2"/>
  <c r="EW38" i="2"/>
  <c r="EX38" i="2"/>
  <c r="EY38" i="2"/>
  <c r="FB38" i="2"/>
  <c r="FC38" i="2"/>
  <c r="FD38" i="2"/>
  <c r="FE38" i="2"/>
  <c r="FF38" i="2"/>
  <c r="FI38" i="2"/>
  <c r="FJ38" i="2"/>
  <c r="FK38" i="2"/>
  <c r="FL38" i="2"/>
  <c r="FM38" i="2"/>
  <c r="FP38" i="2"/>
  <c r="FQ38" i="2"/>
  <c r="FR38" i="2"/>
  <c r="FS38" i="2"/>
  <c r="FT38" i="2"/>
  <c r="FU38" i="2"/>
  <c r="FW38" i="2"/>
  <c r="FX38" i="2"/>
  <c r="FY38" i="2"/>
  <c r="FZ38" i="2"/>
  <c r="GA38" i="2"/>
  <c r="GB38" i="2"/>
  <c r="GD38" i="2"/>
  <c r="GE38" i="2"/>
  <c r="GF38" i="2"/>
  <c r="GG38" i="2"/>
  <c r="GH38" i="2"/>
  <c r="GK38" i="2"/>
  <c r="GL38" i="2"/>
  <c r="GM38" i="2"/>
  <c r="GN38" i="2"/>
  <c r="GO38" i="2"/>
  <c r="GR38" i="2"/>
  <c r="GS38" i="2"/>
  <c r="GT38" i="2"/>
  <c r="GU38" i="2"/>
  <c r="GV38" i="2"/>
  <c r="GY38" i="2"/>
  <c r="GZ38" i="2"/>
  <c r="HA38" i="2"/>
  <c r="HB38" i="2"/>
  <c r="HC38" i="2"/>
  <c r="HD38" i="2"/>
  <c r="HF38" i="2"/>
  <c r="HG38" i="2"/>
  <c r="HH38" i="2"/>
  <c r="HI38" i="2"/>
  <c r="HJ38" i="2"/>
  <c r="HM38" i="2"/>
  <c r="HN38" i="2"/>
  <c r="HO38" i="2"/>
  <c r="HP38" i="2"/>
  <c r="HQ38" i="2"/>
  <c r="HT38" i="2"/>
  <c r="HU38" i="2"/>
  <c r="HV38" i="2"/>
  <c r="HW38" i="2"/>
  <c r="HX38" i="2"/>
  <c r="HY38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A38" i="2"/>
  <c r="JC38" i="2"/>
  <c r="JD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S38" i="2"/>
  <c r="LU38" i="2"/>
  <c r="LV38" i="2"/>
  <c r="LY38" i="2"/>
  <c r="MB38" i="2"/>
  <c r="MC38" i="2"/>
  <c r="ME38" i="2"/>
  <c r="MF38" i="2"/>
  <c r="MG38" i="2"/>
  <c r="MI38" i="2"/>
  <c r="MJ38" i="2"/>
  <c r="MK38" i="2"/>
  <c r="ML38" i="2"/>
  <c r="MM38" i="2"/>
  <c r="MN38" i="2"/>
  <c r="MP38" i="2"/>
  <c r="MQ38" i="2"/>
  <c r="MR38" i="2"/>
  <c r="MS38" i="2"/>
  <c r="MT38" i="2"/>
  <c r="MW38" i="2"/>
  <c r="MX38" i="2"/>
  <c r="MY38" i="2"/>
  <c r="MZ38" i="2"/>
  <c r="NA38" i="2"/>
  <c r="NB38" i="2"/>
  <c r="ND38" i="2"/>
  <c r="NE38" i="2"/>
  <c r="NF38" i="2"/>
  <c r="NG38" i="2"/>
  <c r="NH38" i="2"/>
  <c r="NK38" i="2"/>
  <c r="NL38" i="2"/>
  <c r="NM38" i="2"/>
  <c r="NN38" i="2"/>
  <c r="NO38" i="2"/>
  <c r="NP38" i="2"/>
  <c r="NR38" i="2"/>
  <c r="NS38" i="2"/>
  <c r="NT38" i="2"/>
  <c r="NU38" i="2"/>
  <c r="NV38" i="2"/>
  <c r="NY38" i="2"/>
  <c r="NZ38" i="2"/>
  <c r="OA38" i="2"/>
  <c r="OB38" i="2"/>
  <c r="OC38" i="2"/>
  <c r="OF38" i="2"/>
  <c r="OG38" i="2"/>
  <c r="OH38" i="2"/>
  <c r="OI38" i="2"/>
  <c r="OJ38" i="2"/>
  <c r="OM38" i="2"/>
  <c r="ON38" i="2"/>
  <c r="OO38" i="2"/>
  <c r="OP38" i="2"/>
  <c r="OQ38" i="2"/>
  <c r="OR38" i="2"/>
  <c r="OT38" i="2"/>
  <c r="OU38" i="2"/>
  <c r="OV38" i="2"/>
  <c r="OW38" i="2"/>
  <c r="OX38" i="2"/>
  <c r="PA38" i="2"/>
  <c r="PB38" i="2"/>
  <c r="PC38" i="2"/>
  <c r="PD38" i="2"/>
  <c r="PE38" i="2"/>
  <c r="PF38" i="2"/>
  <c r="PH38" i="2"/>
  <c r="PI38" i="2"/>
  <c r="PJ38" i="2"/>
  <c r="PK38" i="2"/>
  <c r="PL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QC38" i="2"/>
  <c r="QD38" i="2"/>
  <c r="QE38" i="2"/>
  <c r="QF38" i="2"/>
  <c r="QG38" i="2"/>
  <c r="QH38" i="2"/>
  <c r="D39" i="2"/>
  <c r="E39" i="2"/>
  <c r="F39" i="2"/>
  <c r="G39" i="2"/>
  <c r="H39" i="2"/>
  <c r="K39" i="2"/>
  <c r="L39" i="2"/>
  <c r="M39" i="2"/>
  <c r="N39" i="2"/>
  <c r="O39" i="2"/>
  <c r="R39" i="2"/>
  <c r="S39" i="2"/>
  <c r="T39" i="2"/>
  <c r="U39" i="2"/>
  <c r="V39" i="2"/>
  <c r="Y39" i="2"/>
  <c r="Z39" i="2"/>
  <c r="AA39" i="2"/>
  <c r="AB39" i="2"/>
  <c r="AC39" i="2"/>
  <c r="AF39" i="2"/>
  <c r="AG39" i="2"/>
  <c r="AH39" i="2"/>
  <c r="AI39" i="2"/>
  <c r="AJ39" i="2"/>
  <c r="AK39" i="2"/>
  <c r="AM39" i="2"/>
  <c r="AN39" i="2"/>
  <c r="AO39" i="2"/>
  <c r="AP39" i="2"/>
  <c r="AQ39" i="2"/>
  <c r="AT39" i="2"/>
  <c r="AU39" i="2"/>
  <c r="AV39" i="2"/>
  <c r="AW39" i="2"/>
  <c r="AX39" i="2"/>
  <c r="BA39" i="2"/>
  <c r="BB39" i="2"/>
  <c r="BC39" i="2"/>
  <c r="BD39" i="2"/>
  <c r="BE39" i="2"/>
  <c r="BH39" i="2"/>
  <c r="BI39" i="2"/>
  <c r="BJ39" i="2"/>
  <c r="BK39" i="2"/>
  <c r="BL39" i="2"/>
  <c r="BM39" i="2"/>
  <c r="BO39" i="2"/>
  <c r="BP39" i="2"/>
  <c r="BQ39" i="2"/>
  <c r="BR39" i="2"/>
  <c r="BS39" i="2"/>
  <c r="BV39" i="2"/>
  <c r="BW39" i="2"/>
  <c r="BX39" i="2"/>
  <c r="BY39" i="2"/>
  <c r="BZ39" i="2"/>
  <c r="CC39" i="2"/>
  <c r="CD39" i="2"/>
  <c r="CE39" i="2"/>
  <c r="CF39" i="2"/>
  <c r="CG39" i="2"/>
  <c r="CJ39" i="2"/>
  <c r="CK39" i="2"/>
  <c r="CL39" i="2"/>
  <c r="CM39" i="2"/>
  <c r="CN39" i="2"/>
  <c r="CQ39" i="2"/>
  <c r="CR39" i="2"/>
  <c r="CS39" i="2"/>
  <c r="CT39" i="2"/>
  <c r="CU39" i="2"/>
  <c r="CX39" i="2"/>
  <c r="CY39" i="2"/>
  <c r="CZ39" i="2"/>
  <c r="DA39" i="2"/>
  <c r="DB39" i="2"/>
  <c r="DC39" i="2"/>
  <c r="DE39" i="2"/>
  <c r="DF39" i="2"/>
  <c r="DG39" i="2"/>
  <c r="DH39" i="2"/>
  <c r="DI39" i="2"/>
  <c r="DL39" i="2"/>
  <c r="DM39" i="2"/>
  <c r="DN39" i="2"/>
  <c r="DO39" i="2"/>
  <c r="DP39" i="2"/>
  <c r="DS39" i="2"/>
  <c r="DT39" i="2"/>
  <c r="DU39" i="2"/>
  <c r="DV39" i="2"/>
  <c r="DW39" i="2"/>
  <c r="DZ39" i="2"/>
  <c r="EA39" i="2"/>
  <c r="EB39" i="2"/>
  <c r="EC39" i="2"/>
  <c r="ED39" i="2"/>
  <c r="EG39" i="2"/>
  <c r="EH39" i="2"/>
  <c r="EI39" i="2"/>
  <c r="EJ39" i="2"/>
  <c r="EK39" i="2"/>
  <c r="EN39" i="2"/>
  <c r="EO39" i="2"/>
  <c r="EP39" i="2"/>
  <c r="EQ39" i="2"/>
  <c r="ER39" i="2"/>
  <c r="EU39" i="2"/>
  <c r="EV39" i="2"/>
  <c r="EW39" i="2"/>
  <c r="EX39" i="2"/>
  <c r="EY39" i="2"/>
  <c r="FB39" i="2"/>
  <c r="FC39" i="2"/>
  <c r="FD39" i="2"/>
  <c r="FE39" i="2"/>
  <c r="FF39" i="2"/>
  <c r="FI39" i="2"/>
  <c r="FJ39" i="2"/>
  <c r="FK39" i="2"/>
  <c r="FL39" i="2"/>
  <c r="FM39" i="2"/>
  <c r="FP39" i="2"/>
  <c r="FQ39" i="2"/>
  <c r="FR39" i="2"/>
  <c r="FS39" i="2"/>
  <c r="FT39" i="2"/>
  <c r="FW39" i="2"/>
  <c r="FX39" i="2"/>
  <c r="FY39" i="2"/>
  <c r="FZ39" i="2"/>
  <c r="GA39" i="2"/>
  <c r="GD39" i="2"/>
  <c r="GE39" i="2"/>
  <c r="GF39" i="2"/>
  <c r="GG39" i="2"/>
  <c r="GH39" i="2"/>
  <c r="GK39" i="2"/>
  <c r="GL39" i="2"/>
  <c r="GM39" i="2"/>
  <c r="GN39" i="2"/>
  <c r="GO39" i="2"/>
  <c r="GR39" i="2"/>
  <c r="GS39" i="2"/>
  <c r="GT39" i="2"/>
  <c r="GU39" i="2"/>
  <c r="GV39" i="2"/>
  <c r="GY39" i="2"/>
  <c r="GZ39" i="2"/>
  <c r="HA39" i="2"/>
  <c r="HB39" i="2"/>
  <c r="HC39" i="2"/>
  <c r="HD39" i="2"/>
  <c r="HF39" i="2"/>
  <c r="HG39" i="2"/>
  <c r="HH39" i="2"/>
  <c r="HI39" i="2"/>
  <c r="HJ39" i="2"/>
  <c r="HM39" i="2"/>
  <c r="HN39" i="2"/>
  <c r="HO39" i="2"/>
  <c r="HP39" i="2"/>
  <c r="HQ39" i="2"/>
  <c r="HT39" i="2"/>
  <c r="HU39" i="2"/>
  <c r="HV39" i="2"/>
  <c r="HW39" i="2"/>
  <c r="HX39" i="2"/>
  <c r="HY39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V39" i="2"/>
  <c r="IW39" i="2"/>
  <c r="IX39" i="2"/>
  <c r="IY39" i="2"/>
  <c r="IZ39" i="2"/>
  <c r="JC39" i="2"/>
  <c r="JD39" i="2"/>
  <c r="JG39" i="2"/>
  <c r="JJ39" i="2"/>
  <c r="JK39" i="2"/>
  <c r="JL39" i="2"/>
  <c r="JM39" i="2"/>
  <c r="JN39" i="2"/>
  <c r="JO39" i="2"/>
  <c r="JQ39" i="2"/>
  <c r="JR39" i="2"/>
  <c r="JS39" i="2"/>
  <c r="JT39" i="2"/>
  <c r="JU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S39" i="2"/>
  <c r="KT39" i="2"/>
  <c r="KU39" i="2"/>
  <c r="KV39" i="2"/>
  <c r="KW39" i="2"/>
  <c r="KZ39" i="2"/>
  <c r="LA39" i="2"/>
  <c r="LB39" i="2"/>
  <c r="LC39" i="2"/>
  <c r="LD39" i="2"/>
  <c r="LG39" i="2"/>
  <c r="LH39" i="2"/>
  <c r="LI39" i="2"/>
  <c r="LJ39" i="2"/>
  <c r="LK39" i="2"/>
  <c r="LN39" i="2"/>
  <c r="LO39" i="2"/>
  <c r="LP39" i="2"/>
  <c r="LQ39" i="2"/>
  <c r="LR39" i="2"/>
  <c r="LS39" i="2"/>
  <c r="LU39" i="2"/>
  <c r="LV39" i="2"/>
  <c r="LY39" i="2"/>
  <c r="MB39" i="2"/>
  <c r="MC39" i="2"/>
  <c r="ME39" i="2"/>
  <c r="MF39" i="2"/>
  <c r="MI39" i="2"/>
  <c r="MJ39" i="2"/>
  <c r="MK39" i="2"/>
  <c r="ML39" i="2"/>
  <c r="MM39" i="2"/>
  <c r="MN39" i="2"/>
  <c r="MP39" i="2"/>
  <c r="MQ39" i="2"/>
  <c r="MR39" i="2"/>
  <c r="MS39" i="2"/>
  <c r="MT39" i="2"/>
  <c r="MW39" i="2"/>
  <c r="MX39" i="2"/>
  <c r="MY39" i="2"/>
  <c r="MZ39" i="2"/>
  <c r="NA39" i="2"/>
  <c r="NB39" i="2"/>
  <c r="ND39" i="2"/>
  <c r="NE39" i="2"/>
  <c r="NF39" i="2"/>
  <c r="NG39" i="2"/>
  <c r="NH39" i="2"/>
  <c r="NK39" i="2"/>
  <c r="NL39" i="2"/>
  <c r="NM39" i="2"/>
  <c r="NN39" i="2"/>
  <c r="NO39" i="2"/>
  <c r="NP39" i="2"/>
  <c r="NR39" i="2"/>
  <c r="NS39" i="2"/>
  <c r="NT39" i="2"/>
  <c r="NU39" i="2"/>
  <c r="NV39" i="2"/>
  <c r="NY39" i="2"/>
  <c r="NZ39" i="2"/>
  <c r="OA39" i="2"/>
  <c r="OB39" i="2"/>
  <c r="OC39" i="2"/>
  <c r="OF39" i="2"/>
  <c r="OG39" i="2"/>
  <c r="OH39" i="2"/>
  <c r="OI39" i="2"/>
  <c r="OJ39" i="2"/>
  <c r="OM39" i="2"/>
  <c r="ON39" i="2"/>
  <c r="OO39" i="2"/>
  <c r="OP39" i="2"/>
  <c r="OQ39" i="2"/>
  <c r="OR39" i="2"/>
  <c r="OT39" i="2"/>
  <c r="OU39" i="2"/>
  <c r="OV39" i="2"/>
  <c r="OW39" i="2"/>
  <c r="OX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QC39" i="2"/>
  <c r="QD39" i="2"/>
  <c r="QE39" i="2"/>
  <c r="QF39" i="2"/>
  <c r="QG39" i="2"/>
  <c r="QH39" i="2"/>
  <c r="D40" i="2"/>
  <c r="E40" i="2"/>
  <c r="F40" i="2"/>
  <c r="G40" i="2"/>
  <c r="H40" i="2"/>
  <c r="K40" i="2"/>
  <c r="L40" i="2"/>
  <c r="M40" i="2"/>
  <c r="N40" i="2"/>
  <c r="O40" i="2"/>
  <c r="R40" i="2"/>
  <c r="S40" i="2"/>
  <c r="T40" i="2"/>
  <c r="U40" i="2"/>
  <c r="V40" i="2"/>
  <c r="Y40" i="2"/>
  <c r="Z40" i="2"/>
  <c r="AA40" i="2"/>
  <c r="AB40" i="2"/>
  <c r="AC40" i="2"/>
  <c r="AF40" i="2"/>
  <c r="AG40" i="2"/>
  <c r="AH40" i="2"/>
  <c r="AI40" i="2"/>
  <c r="AJ40" i="2"/>
  <c r="AM40" i="2"/>
  <c r="AN40" i="2"/>
  <c r="AO40" i="2"/>
  <c r="AP40" i="2"/>
  <c r="AQ40" i="2"/>
  <c r="AT40" i="2"/>
  <c r="AU40" i="2"/>
  <c r="AV40" i="2"/>
  <c r="AW40" i="2"/>
  <c r="AX40" i="2"/>
  <c r="AY40" i="2"/>
  <c r="BA40" i="2"/>
  <c r="BB40" i="2"/>
  <c r="BC40" i="2"/>
  <c r="BD40" i="2"/>
  <c r="BE40" i="2"/>
  <c r="BH40" i="2"/>
  <c r="BI40" i="2"/>
  <c r="BJ40" i="2"/>
  <c r="BK40" i="2"/>
  <c r="BL40" i="2"/>
  <c r="BO40" i="2"/>
  <c r="BP40" i="2"/>
  <c r="BQ40" i="2"/>
  <c r="BR40" i="2"/>
  <c r="BS40" i="2"/>
  <c r="BV40" i="2"/>
  <c r="BW40" i="2"/>
  <c r="BX40" i="2"/>
  <c r="BY40" i="2"/>
  <c r="BZ40" i="2"/>
  <c r="CC40" i="2"/>
  <c r="CD40" i="2"/>
  <c r="CE40" i="2"/>
  <c r="CF40" i="2"/>
  <c r="CG40" i="2"/>
  <c r="CJ40" i="2"/>
  <c r="CK40" i="2"/>
  <c r="CL40" i="2"/>
  <c r="CM40" i="2"/>
  <c r="CN40" i="2"/>
  <c r="CQ40" i="2"/>
  <c r="CR40" i="2"/>
  <c r="CT40" i="2"/>
  <c r="CU40" i="2"/>
  <c r="CX40" i="2"/>
  <c r="CY40" i="2"/>
  <c r="CZ40" i="2"/>
  <c r="DA40" i="2"/>
  <c r="DB40" i="2"/>
  <c r="DE40" i="2"/>
  <c r="DF40" i="2"/>
  <c r="DG40" i="2"/>
  <c r="DH40" i="2"/>
  <c r="DI40" i="2"/>
  <c r="DL40" i="2"/>
  <c r="DM40" i="2"/>
  <c r="DN40" i="2"/>
  <c r="DO40" i="2"/>
  <c r="DP40" i="2"/>
  <c r="DS40" i="2"/>
  <c r="DT40" i="2"/>
  <c r="DU40" i="2"/>
  <c r="DV40" i="2"/>
  <c r="DW40" i="2"/>
  <c r="DX40" i="2"/>
  <c r="DZ40" i="2"/>
  <c r="EA40" i="2"/>
  <c r="EB40" i="2"/>
  <c r="EC40" i="2"/>
  <c r="ED40" i="2"/>
  <c r="EG40" i="2"/>
  <c r="EH40" i="2"/>
  <c r="EI40" i="2"/>
  <c r="EJ40" i="2"/>
  <c r="EK40" i="2"/>
  <c r="EN40" i="2"/>
  <c r="EO40" i="2"/>
  <c r="EP40" i="2"/>
  <c r="EQ40" i="2"/>
  <c r="ER40" i="2"/>
  <c r="EU40" i="2"/>
  <c r="EV40" i="2"/>
  <c r="EW40" i="2"/>
  <c r="EX40" i="2"/>
  <c r="EY40" i="2"/>
  <c r="FB40" i="2"/>
  <c r="FC40" i="2"/>
  <c r="FD40" i="2"/>
  <c r="FE40" i="2"/>
  <c r="FF40" i="2"/>
  <c r="FI40" i="2"/>
  <c r="FJ40" i="2"/>
  <c r="FK40" i="2"/>
  <c r="FL40" i="2"/>
  <c r="FM40" i="2"/>
  <c r="FN40" i="2"/>
  <c r="FP40" i="2"/>
  <c r="FQ40" i="2"/>
  <c r="FS40" i="2"/>
  <c r="FT40" i="2"/>
  <c r="FW40" i="2"/>
  <c r="FX40" i="2"/>
  <c r="FY40" i="2"/>
  <c r="FZ40" i="2"/>
  <c r="GA40" i="2"/>
  <c r="GD40" i="2"/>
  <c r="GE40" i="2"/>
  <c r="GF40" i="2"/>
  <c r="GG40" i="2"/>
  <c r="GH40" i="2"/>
  <c r="GK40" i="2"/>
  <c r="GL40" i="2"/>
  <c r="GM40" i="2"/>
  <c r="GN40" i="2"/>
  <c r="GO40" i="2"/>
  <c r="GR40" i="2"/>
  <c r="GS40" i="2"/>
  <c r="GT40" i="2"/>
  <c r="GU40" i="2"/>
  <c r="GV40" i="2"/>
  <c r="GY40" i="2"/>
  <c r="GZ40" i="2"/>
  <c r="HA40" i="2"/>
  <c r="HB40" i="2"/>
  <c r="HC40" i="2"/>
  <c r="HF40" i="2"/>
  <c r="HG40" i="2"/>
  <c r="HH40" i="2"/>
  <c r="HI40" i="2"/>
  <c r="HJ40" i="2"/>
  <c r="HK40" i="2"/>
  <c r="HM40" i="2"/>
  <c r="HN40" i="2"/>
  <c r="HO40" i="2"/>
  <c r="HP40" i="2"/>
  <c r="HQ40" i="2"/>
  <c r="HT40" i="2"/>
  <c r="HU40" i="2"/>
  <c r="HV40" i="2"/>
  <c r="HW40" i="2"/>
  <c r="HX40" i="2"/>
  <c r="HY40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C40" i="2"/>
  <c r="JD40" i="2"/>
  <c r="JG40" i="2"/>
  <c r="JJ40" i="2"/>
  <c r="JK40" i="2"/>
  <c r="JL40" i="2"/>
  <c r="JM40" i="2"/>
  <c r="JN40" i="2"/>
  <c r="JQ40" i="2"/>
  <c r="JR40" i="2"/>
  <c r="JS40" i="2"/>
  <c r="JT40" i="2"/>
  <c r="JU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S40" i="2"/>
  <c r="KT40" i="2"/>
  <c r="KU40" i="2"/>
  <c r="KV40" i="2"/>
  <c r="KW40" i="2"/>
  <c r="KZ40" i="2"/>
  <c r="LA40" i="2"/>
  <c r="LB40" i="2"/>
  <c r="LC40" i="2"/>
  <c r="LD40" i="2"/>
  <c r="LE40" i="2"/>
  <c r="LG40" i="2"/>
  <c r="LH40" i="2"/>
  <c r="LI40" i="2"/>
  <c r="LJ40" i="2"/>
  <c r="LK40" i="2"/>
  <c r="LN40" i="2"/>
  <c r="LO40" i="2"/>
  <c r="LP40" i="2"/>
  <c r="LQ40" i="2"/>
  <c r="LR40" i="2"/>
  <c r="LS40" i="2"/>
  <c r="LU40" i="2"/>
  <c r="LV40" i="2"/>
  <c r="LY40" i="2"/>
  <c r="MB40" i="2"/>
  <c r="MC40" i="2"/>
  <c r="ME40" i="2"/>
  <c r="MF40" i="2"/>
  <c r="MI40" i="2"/>
  <c r="MJ40" i="2"/>
  <c r="MK40" i="2"/>
  <c r="ML40" i="2"/>
  <c r="MM40" i="2"/>
  <c r="MN40" i="2"/>
  <c r="MP40" i="2"/>
  <c r="MQ40" i="2"/>
  <c r="MR40" i="2"/>
  <c r="MS40" i="2"/>
  <c r="MT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Y40" i="2"/>
  <c r="NZ40" i="2"/>
  <c r="OA40" i="2"/>
  <c r="OB40" i="2"/>
  <c r="OC40" i="2"/>
  <c r="OF40" i="2"/>
  <c r="OG40" i="2"/>
  <c r="OH40" i="2"/>
  <c r="OI40" i="2"/>
  <c r="OJ40" i="2"/>
  <c r="OM40" i="2"/>
  <c r="ON40" i="2"/>
  <c r="OO40" i="2"/>
  <c r="OP40" i="2"/>
  <c r="OQ40" i="2"/>
  <c r="OR40" i="2"/>
  <c r="OT40" i="2"/>
  <c r="OU40" i="2"/>
  <c r="OV40" i="2"/>
  <c r="OW40" i="2"/>
  <c r="OX40" i="2"/>
  <c r="PA40" i="2"/>
  <c r="PB40" i="2"/>
  <c r="PC40" i="2"/>
  <c r="PD40" i="2"/>
  <c r="PE40" i="2"/>
  <c r="PF40" i="2"/>
  <c r="PH40" i="2"/>
  <c r="PI40" i="2"/>
  <c r="PJ40" i="2"/>
  <c r="PK40" i="2"/>
  <c r="PL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QC40" i="2"/>
  <c r="QD40" i="2"/>
  <c r="QE40" i="2"/>
  <c r="QF40" i="2"/>
  <c r="QG40" i="2"/>
  <c r="QH40" i="2"/>
  <c r="D41" i="2"/>
  <c r="E41" i="2"/>
  <c r="F41" i="2"/>
  <c r="G41" i="2"/>
  <c r="H41" i="2"/>
  <c r="K41" i="2"/>
  <c r="L41" i="2"/>
  <c r="M41" i="2"/>
  <c r="N41" i="2"/>
  <c r="O41" i="2"/>
  <c r="R41" i="2"/>
  <c r="S41" i="2"/>
  <c r="T41" i="2"/>
  <c r="U41" i="2"/>
  <c r="V41" i="2"/>
  <c r="Y41" i="2"/>
  <c r="Z41" i="2"/>
  <c r="AA41" i="2"/>
  <c r="AB41" i="2"/>
  <c r="AC41" i="2"/>
  <c r="AF41" i="2"/>
  <c r="AG41" i="2"/>
  <c r="AH41" i="2"/>
  <c r="AI41" i="2"/>
  <c r="AJ41" i="2"/>
  <c r="AM41" i="2"/>
  <c r="AN41" i="2"/>
  <c r="AO41" i="2"/>
  <c r="AP41" i="2"/>
  <c r="AQ41" i="2"/>
  <c r="AT41" i="2"/>
  <c r="AU41" i="2"/>
  <c r="AV41" i="2"/>
  <c r="AW41" i="2"/>
  <c r="AX41" i="2"/>
  <c r="AY41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V41" i="2"/>
  <c r="BW41" i="2"/>
  <c r="BX41" i="2"/>
  <c r="BY41" i="2"/>
  <c r="BZ41" i="2"/>
  <c r="CA41" i="2"/>
  <c r="CC41" i="2"/>
  <c r="CD41" i="2"/>
  <c r="CE41" i="2"/>
  <c r="CF41" i="2"/>
  <c r="CG41" i="2"/>
  <c r="CH41" i="2"/>
  <c r="CJ41" i="2"/>
  <c r="CK41" i="2"/>
  <c r="CL41" i="2"/>
  <c r="CM41" i="2"/>
  <c r="CN41" i="2"/>
  <c r="CO41" i="2"/>
  <c r="CQ41" i="2"/>
  <c r="CR41" i="2"/>
  <c r="CS41" i="2"/>
  <c r="CT41" i="2"/>
  <c r="CU41" i="2"/>
  <c r="CV41" i="2"/>
  <c r="CX41" i="2"/>
  <c r="CY41" i="2"/>
  <c r="CZ41" i="2"/>
  <c r="DA41" i="2"/>
  <c r="DB41" i="2"/>
  <c r="DC41" i="2"/>
  <c r="DE41" i="2"/>
  <c r="DF41" i="2"/>
  <c r="DG41" i="2"/>
  <c r="DH41" i="2"/>
  <c r="DI41" i="2"/>
  <c r="DJ41" i="2"/>
  <c r="DL41" i="2"/>
  <c r="DM41" i="2"/>
  <c r="DN41" i="2"/>
  <c r="DO41" i="2"/>
  <c r="DP41" i="2"/>
  <c r="DQ41" i="2"/>
  <c r="DS41" i="2"/>
  <c r="DT41" i="2"/>
  <c r="DU41" i="2"/>
  <c r="DV41" i="2"/>
  <c r="DW41" i="2"/>
  <c r="DX41" i="2"/>
  <c r="DZ41" i="2"/>
  <c r="EA41" i="2"/>
  <c r="EB41" i="2"/>
  <c r="EC41" i="2"/>
  <c r="ED41" i="2"/>
  <c r="EE41" i="2"/>
  <c r="EG41" i="2"/>
  <c r="EH41" i="2"/>
  <c r="EI41" i="2"/>
  <c r="EJ41" i="2"/>
  <c r="EK41" i="2"/>
  <c r="EL41" i="2"/>
  <c r="EN41" i="2"/>
  <c r="EO41" i="2"/>
  <c r="EP41" i="2"/>
  <c r="EQ41" i="2"/>
  <c r="ER41" i="2"/>
  <c r="ES41" i="2"/>
  <c r="EU41" i="2"/>
  <c r="EV41" i="2"/>
  <c r="EW41" i="2"/>
  <c r="EX41" i="2"/>
  <c r="EY41" i="2"/>
  <c r="EZ41" i="2"/>
  <c r="FB41" i="2"/>
  <c r="FC41" i="2"/>
  <c r="FD41" i="2"/>
  <c r="FE41" i="2"/>
  <c r="FF41" i="2"/>
  <c r="FG41" i="2"/>
  <c r="FI41" i="2"/>
  <c r="FJ41" i="2"/>
  <c r="FK41" i="2"/>
  <c r="FL41" i="2"/>
  <c r="FM41" i="2"/>
  <c r="FN41" i="2"/>
  <c r="FP41" i="2"/>
  <c r="FQ41" i="2"/>
  <c r="FR41" i="2"/>
  <c r="FS41" i="2"/>
  <c r="FT41" i="2"/>
  <c r="FU41" i="2"/>
  <c r="FW41" i="2"/>
  <c r="FX41" i="2"/>
  <c r="FY41" i="2"/>
  <c r="FZ41" i="2"/>
  <c r="GA41" i="2"/>
  <c r="GB41" i="2"/>
  <c r="GD41" i="2"/>
  <c r="GE41" i="2"/>
  <c r="GF41" i="2"/>
  <c r="GG41" i="2"/>
  <c r="GH41" i="2"/>
  <c r="GI41" i="2"/>
  <c r="GK41" i="2"/>
  <c r="GL41" i="2"/>
  <c r="GM41" i="2"/>
  <c r="GN41" i="2"/>
  <c r="GO41" i="2"/>
  <c r="GP41" i="2"/>
  <c r="GR41" i="2"/>
  <c r="GS41" i="2"/>
  <c r="GT41" i="2"/>
  <c r="GU41" i="2"/>
  <c r="GV41" i="2"/>
  <c r="GW41" i="2"/>
  <c r="GY41" i="2"/>
  <c r="GZ41" i="2"/>
  <c r="HA41" i="2"/>
  <c r="HB41" i="2"/>
  <c r="HC41" i="2"/>
  <c r="HD41" i="2"/>
  <c r="HF41" i="2"/>
  <c r="HG41" i="2"/>
  <c r="HH41" i="2"/>
  <c r="HI41" i="2"/>
  <c r="HJ41" i="2"/>
  <c r="HK41" i="2"/>
  <c r="HM41" i="2"/>
  <c r="HN41" i="2"/>
  <c r="HO41" i="2"/>
  <c r="HP41" i="2"/>
  <c r="HQ41" i="2"/>
  <c r="HR41" i="2"/>
  <c r="HT41" i="2"/>
  <c r="HU41" i="2"/>
  <c r="HV41" i="2"/>
  <c r="HW41" i="2"/>
  <c r="HX41" i="2"/>
  <c r="HY41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Y41" i="2"/>
  <c r="LZ41" i="2"/>
  <c r="MB41" i="2"/>
  <c r="MC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QC41" i="2"/>
  <c r="QD41" i="2"/>
  <c r="QE41" i="2"/>
  <c r="QF41" i="2"/>
  <c r="QG41" i="2"/>
  <c r="QH41" i="2"/>
  <c r="D42" i="2"/>
  <c r="E42" i="2"/>
  <c r="F42" i="2"/>
  <c r="G42" i="2"/>
  <c r="H42" i="2"/>
  <c r="K42" i="2"/>
  <c r="L42" i="2"/>
  <c r="M42" i="2"/>
  <c r="N42" i="2"/>
  <c r="O42" i="2"/>
  <c r="R42" i="2"/>
  <c r="S42" i="2"/>
  <c r="T42" i="2"/>
  <c r="U42" i="2"/>
  <c r="V42" i="2"/>
  <c r="Y42" i="2"/>
  <c r="Z42" i="2"/>
  <c r="AA42" i="2"/>
  <c r="AB42" i="2"/>
  <c r="AC42" i="2"/>
  <c r="AF42" i="2"/>
  <c r="AG42" i="2"/>
  <c r="AH42" i="2"/>
  <c r="AI42" i="2"/>
  <c r="AJ42" i="2"/>
  <c r="AM42" i="2"/>
  <c r="AN42" i="2"/>
  <c r="AO42" i="2"/>
  <c r="AP42" i="2"/>
  <c r="AQ42" i="2"/>
  <c r="AT42" i="2"/>
  <c r="AU42" i="2"/>
  <c r="AV42" i="2"/>
  <c r="AW42" i="2"/>
  <c r="AX42" i="2"/>
  <c r="BA42" i="2"/>
  <c r="BB42" i="2"/>
  <c r="BC42" i="2"/>
  <c r="BD42" i="2"/>
  <c r="BE42" i="2"/>
  <c r="BH42" i="2"/>
  <c r="BI42" i="2"/>
  <c r="BJ42" i="2"/>
  <c r="BK42" i="2"/>
  <c r="BL42" i="2"/>
  <c r="BO42" i="2"/>
  <c r="BP42" i="2"/>
  <c r="BQ42" i="2"/>
  <c r="BR42" i="2"/>
  <c r="BS42" i="2"/>
  <c r="BV42" i="2"/>
  <c r="BW42" i="2"/>
  <c r="BX42" i="2"/>
  <c r="BY42" i="2"/>
  <c r="BZ42" i="2"/>
  <c r="CC42" i="2"/>
  <c r="CD42" i="2"/>
  <c r="CE42" i="2"/>
  <c r="CF42" i="2"/>
  <c r="CG42" i="2"/>
  <c r="CJ42" i="2"/>
  <c r="CK42" i="2"/>
  <c r="CL42" i="2"/>
  <c r="CM42" i="2"/>
  <c r="CN42" i="2"/>
  <c r="CQ42" i="2"/>
  <c r="CR42" i="2"/>
  <c r="CS42" i="2"/>
  <c r="CT42" i="2"/>
  <c r="CU42" i="2"/>
  <c r="CX42" i="2"/>
  <c r="CY42" i="2"/>
  <c r="CZ42" i="2"/>
  <c r="DA42" i="2"/>
  <c r="DB42" i="2"/>
  <c r="DE42" i="2"/>
  <c r="DF42" i="2"/>
  <c r="DG42" i="2"/>
  <c r="DH42" i="2"/>
  <c r="DI42" i="2"/>
  <c r="DL42" i="2"/>
  <c r="DM42" i="2"/>
  <c r="DN42" i="2"/>
  <c r="DO42" i="2"/>
  <c r="DP42" i="2"/>
  <c r="DQ42" i="2"/>
  <c r="DS42" i="2"/>
  <c r="DT42" i="2"/>
  <c r="DU42" i="2"/>
  <c r="DV42" i="2"/>
  <c r="DW42" i="2"/>
  <c r="DZ42" i="2"/>
  <c r="EA42" i="2"/>
  <c r="EB42" i="2"/>
  <c r="EC42" i="2"/>
  <c r="ED42" i="2"/>
  <c r="EG42" i="2"/>
  <c r="EH42" i="2"/>
  <c r="EI42" i="2"/>
  <c r="EJ42" i="2"/>
  <c r="EK42" i="2"/>
  <c r="EN42" i="2"/>
  <c r="EO42" i="2"/>
  <c r="EP42" i="2"/>
  <c r="EQ42" i="2"/>
  <c r="ER42" i="2"/>
  <c r="EU42" i="2"/>
  <c r="EV42" i="2"/>
  <c r="EX42" i="2"/>
  <c r="EY42" i="2"/>
  <c r="FB42" i="2"/>
  <c r="FC42" i="2"/>
  <c r="FD42" i="2"/>
  <c r="FE42" i="2"/>
  <c r="FF42" i="2"/>
  <c r="FI42" i="2"/>
  <c r="FJ42" i="2"/>
  <c r="FK42" i="2"/>
  <c r="FL42" i="2"/>
  <c r="FM42" i="2"/>
  <c r="FP42" i="2"/>
  <c r="FQ42" i="2"/>
  <c r="FR42" i="2"/>
  <c r="FS42" i="2"/>
  <c r="FT42" i="2"/>
  <c r="FW42" i="2"/>
  <c r="FX42" i="2"/>
  <c r="FY42" i="2"/>
  <c r="FZ42" i="2"/>
  <c r="GA42" i="2"/>
  <c r="GD42" i="2"/>
  <c r="GE42" i="2"/>
  <c r="GF42" i="2"/>
  <c r="GG42" i="2"/>
  <c r="GH42" i="2"/>
  <c r="GK42" i="2"/>
  <c r="GL42" i="2"/>
  <c r="GM42" i="2"/>
  <c r="GN42" i="2"/>
  <c r="GO42" i="2"/>
  <c r="GR42" i="2"/>
  <c r="GS42" i="2"/>
  <c r="GT42" i="2"/>
  <c r="GU42" i="2"/>
  <c r="GV42" i="2"/>
  <c r="GY42" i="2"/>
  <c r="GZ42" i="2"/>
  <c r="HA42" i="2"/>
  <c r="HB42" i="2"/>
  <c r="HC42" i="2"/>
  <c r="HF42" i="2"/>
  <c r="HG42" i="2"/>
  <c r="HH42" i="2"/>
  <c r="HI42" i="2"/>
  <c r="HJ42" i="2"/>
  <c r="HM42" i="2"/>
  <c r="HN42" i="2"/>
  <c r="HO42" i="2"/>
  <c r="HP42" i="2"/>
  <c r="HQ42" i="2"/>
  <c r="HT42" i="2"/>
  <c r="HU42" i="2"/>
  <c r="HV42" i="2"/>
  <c r="HW42" i="2"/>
  <c r="HX42" i="2"/>
  <c r="HY42" i="2"/>
  <c r="IA42" i="2"/>
  <c r="IB42" i="2"/>
  <c r="IC42" i="2"/>
  <c r="ID42" i="2"/>
  <c r="IE42" i="2"/>
  <c r="IH42" i="2"/>
  <c r="II42" i="2"/>
  <c r="IJ42" i="2"/>
  <c r="IK42" i="2"/>
  <c r="IL42" i="2"/>
  <c r="IM42" i="2"/>
  <c r="IO42" i="2"/>
  <c r="IP42" i="2"/>
  <c r="IQ42" i="2"/>
  <c r="IR42" i="2"/>
  <c r="IS42" i="2"/>
  <c r="IV42" i="2"/>
  <c r="IW42" i="2"/>
  <c r="IX42" i="2"/>
  <c r="IY42" i="2"/>
  <c r="IZ42" i="2"/>
  <c r="JC42" i="2"/>
  <c r="JD42" i="2"/>
  <c r="JG42" i="2"/>
  <c r="JJ42" i="2"/>
  <c r="JK42" i="2"/>
  <c r="JL42" i="2"/>
  <c r="JM42" i="2"/>
  <c r="JN42" i="2"/>
  <c r="JQ42" i="2"/>
  <c r="JR42" i="2"/>
  <c r="JS42" i="2"/>
  <c r="JT42" i="2"/>
  <c r="JU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S42" i="2"/>
  <c r="KT42" i="2"/>
  <c r="KU42" i="2"/>
  <c r="KV42" i="2"/>
  <c r="KW42" i="2"/>
  <c r="KZ42" i="2"/>
  <c r="LA42" i="2"/>
  <c r="LB42" i="2"/>
  <c r="LC42" i="2"/>
  <c r="LD42" i="2"/>
  <c r="LG42" i="2"/>
  <c r="LH42" i="2"/>
  <c r="LI42" i="2"/>
  <c r="LJ42" i="2"/>
  <c r="LK42" i="2"/>
  <c r="LN42" i="2"/>
  <c r="LO42" i="2"/>
  <c r="LP42" i="2"/>
  <c r="LQ42" i="2"/>
  <c r="LR42" i="2"/>
  <c r="LS42" i="2"/>
  <c r="LU42" i="2"/>
  <c r="LV42" i="2"/>
  <c r="LY42" i="2"/>
  <c r="MB42" i="2"/>
  <c r="MC42" i="2"/>
  <c r="ME42" i="2"/>
  <c r="MF42" i="2"/>
  <c r="MI42" i="2"/>
  <c r="MJ42" i="2"/>
  <c r="MK42" i="2"/>
  <c r="ML42" i="2"/>
  <c r="MM42" i="2"/>
  <c r="MN42" i="2"/>
  <c r="MP42" i="2"/>
  <c r="MQ42" i="2"/>
  <c r="MR42" i="2"/>
  <c r="MS42" i="2"/>
  <c r="MT42" i="2"/>
  <c r="MW42" i="2"/>
  <c r="MX42" i="2"/>
  <c r="MY42" i="2"/>
  <c r="MZ42" i="2"/>
  <c r="NA42" i="2"/>
  <c r="NB42" i="2"/>
  <c r="ND42" i="2"/>
  <c r="NE42" i="2"/>
  <c r="NF42" i="2"/>
  <c r="NG42" i="2"/>
  <c r="NH42" i="2"/>
  <c r="NK42" i="2"/>
  <c r="NL42" i="2"/>
  <c r="NM42" i="2"/>
  <c r="NN42" i="2"/>
  <c r="NO42" i="2"/>
  <c r="NP42" i="2"/>
  <c r="NR42" i="2"/>
  <c r="NS42" i="2"/>
  <c r="NT42" i="2"/>
  <c r="NU42" i="2"/>
  <c r="NV42" i="2"/>
  <c r="NY42" i="2"/>
  <c r="NZ42" i="2"/>
  <c r="OA42" i="2"/>
  <c r="OB42" i="2"/>
  <c r="OC42" i="2"/>
  <c r="OF42" i="2"/>
  <c r="OG42" i="2"/>
  <c r="OH42" i="2"/>
  <c r="OI42" i="2"/>
  <c r="OJ42" i="2"/>
  <c r="OM42" i="2"/>
  <c r="ON42" i="2"/>
  <c r="OO42" i="2"/>
  <c r="OP42" i="2"/>
  <c r="OQ42" i="2"/>
  <c r="OR42" i="2"/>
  <c r="OT42" i="2"/>
  <c r="OU42" i="2"/>
  <c r="OV42" i="2"/>
  <c r="OW42" i="2"/>
  <c r="OX42" i="2"/>
  <c r="PA42" i="2"/>
  <c r="PB42" i="2"/>
  <c r="PC42" i="2"/>
  <c r="PD42" i="2"/>
  <c r="PE42" i="2"/>
  <c r="PF42" i="2"/>
  <c r="PH42" i="2"/>
  <c r="PM42" i="2" s="1"/>
  <c r="PI42" i="2"/>
  <c r="PJ42" i="2"/>
  <c r="PK42" i="2"/>
  <c r="PL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QC42" i="2"/>
  <c r="QD42" i="2"/>
  <c r="QE42" i="2"/>
  <c r="QF42" i="2"/>
  <c r="QG42" i="2"/>
  <c r="QH42" i="2"/>
  <c r="D43" i="2"/>
  <c r="E43" i="2"/>
  <c r="F43" i="2"/>
  <c r="G43" i="2"/>
  <c r="H43" i="2"/>
  <c r="K43" i="2"/>
  <c r="L43" i="2"/>
  <c r="M43" i="2"/>
  <c r="N43" i="2"/>
  <c r="O43" i="2"/>
  <c r="R43" i="2"/>
  <c r="S43" i="2"/>
  <c r="T43" i="2"/>
  <c r="U43" i="2"/>
  <c r="V43" i="2"/>
  <c r="Y43" i="2"/>
  <c r="Z43" i="2"/>
  <c r="AA43" i="2"/>
  <c r="AB43" i="2"/>
  <c r="AC43" i="2"/>
  <c r="AF43" i="2"/>
  <c r="AG43" i="2"/>
  <c r="AH43" i="2"/>
  <c r="AI43" i="2"/>
  <c r="AJ43" i="2"/>
  <c r="AM43" i="2"/>
  <c r="AN43" i="2"/>
  <c r="AO43" i="2"/>
  <c r="AP43" i="2"/>
  <c r="AQ43" i="2"/>
  <c r="AT43" i="2"/>
  <c r="AU43" i="2"/>
  <c r="AV43" i="2"/>
  <c r="AW43" i="2"/>
  <c r="AX43" i="2"/>
  <c r="BA43" i="2"/>
  <c r="BB43" i="2"/>
  <c r="BC43" i="2"/>
  <c r="BD43" i="2"/>
  <c r="BE43" i="2"/>
  <c r="BH43" i="2"/>
  <c r="BI43" i="2"/>
  <c r="BJ43" i="2"/>
  <c r="BK43" i="2"/>
  <c r="BL43" i="2"/>
  <c r="BO43" i="2"/>
  <c r="BP43" i="2"/>
  <c r="BQ43" i="2"/>
  <c r="BR43" i="2"/>
  <c r="BS43" i="2"/>
  <c r="BV43" i="2"/>
  <c r="BW43" i="2"/>
  <c r="BX43" i="2"/>
  <c r="BY43" i="2"/>
  <c r="BZ43" i="2"/>
  <c r="CC43" i="2"/>
  <c r="CD43" i="2"/>
  <c r="CE43" i="2"/>
  <c r="CF43" i="2"/>
  <c r="CG43" i="2"/>
  <c r="CJ43" i="2"/>
  <c r="CK43" i="2"/>
  <c r="CL43" i="2"/>
  <c r="CM43" i="2"/>
  <c r="CN43" i="2"/>
  <c r="CQ43" i="2"/>
  <c r="CR43" i="2"/>
  <c r="CS43" i="2"/>
  <c r="CT43" i="2"/>
  <c r="CU43" i="2"/>
  <c r="CX43" i="2"/>
  <c r="CY43" i="2"/>
  <c r="CZ43" i="2"/>
  <c r="DA43" i="2"/>
  <c r="DB43" i="2"/>
  <c r="DE43" i="2"/>
  <c r="DF43" i="2"/>
  <c r="DG43" i="2"/>
  <c r="DH43" i="2"/>
  <c r="DI43" i="2"/>
  <c r="DL43" i="2"/>
  <c r="DM43" i="2"/>
  <c r="DN43" i="2"/>
  <c r="DO43" i="2"/>
  <c r="DP43" i="2"/>
  <c r="DS43" i="2"/>
  <c r="DT43" i="2"/>
  <c r="DU43" i="2"/>
  <c r="DV43" i="2"/>
  <c r="DW43" i="2"/>
  <c r="DZ43" i="2"/>
  <c r="EA43" i="2"/>
  <c r="EB43" i="2"/>
  <c r="EC43" i="2"/>
  <c r="ED43" i="2"/>
  <c r="EG43" i="2"/>
  <c r="EH43" i="2"/>
  <c r="EI43" i="2"/>
  <c r="EJ43" i="2"/>
  <c r="EK43" i="2"/>
  <c r="EN43" i="2"/>
  <c r="EO43" i="2"/>
  <c r="EP43" i="2"/>
  <c r="EQ43" i="2"/>
  <c r="ER43" i="2"/>
  <c r="EU43" i="2"/>
  <c r="EV43" i="2"/>
  <c r="EW43" i="2"/>
  <c r="EX43" i="2"/>
  <c r="EY43" i="2"/>
  <c r="FB43" i="2"/>
  <c r="FC43" i="2"/>
  <c r="FD43" i="2"/>
  <c r="FE43" i="2"/>
  <c r="FF43" i="2"/>
  <c r="FI43" i="2"/>
  <c r="FJ43" i="2"/>
  <c r="FK43" i="2"/>
  <c r="FL43" i="2"/>
  <c r="FM43" i="2"/>
  <c r="FP43" i="2"/>
  <c r="FQ43" i="2"/>
  <c r="FR43" i="2"/>
  <c r="FS43" i="2"/>
  <c r="FT43" i="2"/>
  <c r="FW43" i="2"/>
  <c r="FX43" i="2"/>
  <c r="FY43" i="2"/>
  <c r="FZ43" i="2"/>
  <c r="GA43" i="2"/>
  <c r="GD43" i="2"/>
  <c r="GE43" i="2"/>
  <c r="GF43" i="2"/>
  <c r="GG43" i="2"/>
  <c r="GH43" i="2"/>
  <c r="GK43" i="2"/>
  <c r="GL43" i="2"/>
  <c r="GM43" i="2"/>
  <c r="GN43" i="2"/>
  <c r="GO43" i="2"/>
  <c r="GR43" i="2"/>
  <c r="GS43" i="2"/>
  <c r="GT43" i="2"/>
  <c r="GU43" i="2"/>
  <c r="GV43" i="2"/>
  <c r="GY43" i="2"/>
  <c r="GZ43" i="2"/>
  <c r="HA43" i="2"/>
  <c r="HB43" i="2"/>
  <c r="HC43" i="2"/>
  <c r="HF43" i="2"/>
  <c r="HG43" i="2"/>
  <c r="HH43" i="2"/>
  <c r="HI43" i="2"/>
  <c r="HJ43" i="2"/>
  <c r="HM43" i="2"/>
  <c r="HN43" i="2"/>
  <c r="HO43" i="2"/>
  <c r="HP43" i="2"/>
  <c r="HQ43" i="2"/>
  <c r="HT43" i="2"/>
  <c r="HU43" i="2"/>
  <c r="HV43" i="2"/>
  <c r="HW43" i="2"/>
  <c r="HX43" i="2"/>
  <c r="HY43" i="2"/>
  <c r="IA43" i="2"/>
  <c r="IB43" i="2"/>
  <c r="IC43" i="2"/>
  <c r="ID43" i="2"/>
  <c r="IE43" i="2"/>
  <c r="IH43" i="2"/>
  <c r="II43" i="2"/>
  <c r="IJ43" i="2"/>
  <c r="IK43" i="2"/>
  <c r="IL43" i="2"/>
  <c r="IM43" i="2"/>
  <c r="IO43" i="2"/>
  <c r="IP43" i="2"/>
  <c r="IQ43" i="2"/>
  <c r="IR43" i="2"/>
  <c r="IS43" i="2"/>
  <c r="IV43" i="2"/>
  <c r="IW43" i="2"/>
  <c r="IX43" i="2"/>
  <c r="IY43" i="2"/>
  <c r="IZ43" i="2"/>
  <c r="JC43" i="2"/>
  <c r="JD43" i="2"/>
  <c r="JG43" i="2"/>
  <c r="JJ43" i="2"/>
  <c r="JK43" i="2"/>
  <c r="JL43" i="2"/>
  <c r="JM43" i="2"/>
  <c r="JN43" i="2"/>
  <c r="JQ43" i="2"/>
  <c r="JR43" i="2"/>
  <c r="JS43" i="2"/>
  <c r="JT43" i="2"/>
  <c r="JU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S43" i="2"/>
  <c r="KT43" i="2"/>
  <c r="KU43" i="2"/>
  <c r="KV43" i="2"/>
  <c r="KW43" i="2"/>
  <c r="KZ43" i="2"/>
  <c r="LA43" i="2"/>
  <c r="LB43" i="2"/>
  <c r="LC43" i="2"/>
  <c r="LD43" i="2"/>
  <c r="LG43" i="2"/>
  <c r="LH43" i="2"/>
  <c r="LI43" i="2"/>
  <c r="LJ43" i="2"/>
  <c r="LK43" i="2"/>
  <c r="LN43" i="2"/>
  <c r="LO43" i="2"/>
  <c r="LP43" i="2"/>
  <c r="LQ43" i="2"/>
  <c r="LR43" i="2"/>
  <c r="LS43" i="2"/>
  <c r="LU43" i="2"/>
  <c r="LV43" i="2"/>
  <c r="LY43" i="2"/>
  <c r="MB43" i="2"/>
  <c r="MC43" i="2"/>
  <c r="ME43" i="2"/>
  <c r="MF43" i="2"/>
  <c r="MI43" i="2"/>
  <c r="MJ43" i="2"/>
  <c r="MK43" i="2"/>
  <c r="ML43" i="2"/>
  <c r="MM43" i="2"/>
  <c r="MN43" i="2"/>
  <c r="MP43" i="2"/>
  <c r="MQ43" i="2"/>
  <c r="MR43" i="2"/>
  <c r="MS43" i="2"/>
  <c r="MT43" i="2"/>
  <c r="MW43" i="2"/>
  <c r="MX43" i="2"/>
  <c r="MY43" i="2"/>
  <c r="MZ43" i="2"/>
  <c r="NA43" i="2"/>
  <c r="NB43" i="2"/>
  <c r="ND43" i="2"/>
  <c r="NE43" i="2"/>
  <c r="NF43" i="2"/>
  <c r="NG43" i="2"/>
  <c r="NH43" i="2"/>
  <c r="NK43" i="2"/>
  <c r="NL43" i="2"/>
  <c r="NM43" i="2"/>
  <c r="NN43" i="2"/>
  <c r="NO43" i="2"/>
  <c r="NP43" i="2"/>
  <c r="NR43" i="2"/>
  <c r="NS43" i="2"/>
  <c r="NT43" i="2"/>
  <c r="NU43" i="2"/>
  <c r="NV43" i="2"/>
  <c r="NY43" i="2"/>
  <c r="NZ43" i="2"/>
  <c r="OA43" i="2"/>
  <c r="OB43" i="2"/>
  <c r="OC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PA43" i="2"/>
  <c r="PB43" i="2"/>
  <c r="PC43" i="2"/>
  <c r="PD43" i="2"/>
  <c r="PE43" i="2"/>
  <c r="PF43" i="2"/>
  <c r="PH43" i="2"/>
  <c r="PI43" i="2"/>
  <c r="PJ43" i="2"/>
  <c r="PK43" i="2"/>
  <c r="PL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QC43" i="2"/>
  <c r="QD43" i="2"/>
  <c r="QE43" i="2"/>
  <c r="QF43" i="2"/>
  <c r="QG43" i="2"/>
  <c r="QH43" i="2"/>
  <c r="D44" i="2"/>
  <c r="E44" i="2"/>
  <c r="F44" i="2"/>
  <c r="G44" i="2"/>
  <c r="H44" i="2"/>
  <c r="K44" i="2"/>
  <c r="L44" i="2"/>
  <c r="M44" i="2"/>
  <c r="N44" i="2"/>
  <c r="O44" i="2"/>
  <c r="R44" i="2"/>
  <c r="S44" i="2"/>
  <c r="T44" i="2"/>
  <c r="U44" i="2"/>
  <c r="V44" i="2"/>
  <c r="Y44" i="2"/>
  <c r="Z44" i="2"/>
  <c r="AA44" i="2"/>
  <c r="AB44" i="2"/>
  <c r="AC44" i="2"/>
  <c r="AF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X44" i="2"/>
  <c r="BA44" i="2"/>
  <c r="BB44" i="2"/>
  <c r="BC44" i="2"/>
  <c r="BD44" i="2"/>
  <c r="BE44" i="2"/>
  <c r="BH44" i="2"/>
  <c r="BI44" i="2"/>
  <c r="BJ44" i="2"/>
  <c r="BK44" i="2"/>
  <c r="BL44" i="2"/>
  <c r="BO44" i="2"/>
  <c r="BP44" i="2"/>
  <c r="BQ44" i="2"/>
  <c r="BR44" i="2"/>
  <c r="BS44" i="2"/>
  <c r="BT44" i="2"/>
  <c r="BV44" i="2"/>
  <c r="BW44" i="2"/>
  <c r="BX44" i="2"/>
  <c r="BY44" i="2"/>
  <c r="BZ44" i="2"/>
  <c r="CA44" i="2"/>
  <c r="CC44" i="2"/>
  <c r="CD44" i="2"/>
  <c r="CE44" i="2"/>
  <c r="CF44" i="2"/>
  <c r="CG44" i="2"/>
  <c r="CJ44" i="2"/>
  <c r="CK44" i="2"/>
  <c r="CL44" i="2"/>
  <c r="CM44" i="2"/>
  <c r="CN44" i="2"/>
  <c r="CQ44" i="2"/>
  <c r="CR44" i="2"/>
  <c r="CS44" i="2"/>
  <c r="CT44" i="2"/>
  <c r="CU44" i="2"/>
  <c r="CV44" i="2"/>
  <c r="CX44" i="2"/>
  <c r="CY44" i="2"/>
  <c r="CZ44" i="2"/>
  <c r="DA44" i="2"/>
  <c r="DB44" i="2"/>
  <c r="DE44" i="2"/>
  <c r="DF44" i="2"/>
  <c r="DG44" i="2"/>
  <c r="DH44" i="2"/>
  <c r="DI44" i="2"/>
  <c r="DL44" i="2"/>
  <c r="DM44" i="2"/>
  <c r="DN44" i="2"/>
  <c r="DO44" i="2"/>
  <c r="DP44" i="2"/>
  <c r="DQ44" i="2"/>
  <c r="DS44" i="2"/>
  <c r="DT44" i="2"/>
  <c r="DU44" i="2"/>
  <c r="DV44" i="2"/>
  <c r="DW44" i="2"/>
  <c r="DZ44" i="2"/>
  <c r="EA44" i="2"/>
  <c r="EB44" i="2"/>
  <c r="EC44" i="2"/>
  <c r="ED44" i="2"/>
  <c r="EG44" i="2"/>
  <c r="EH44" i="2"/>
  <c r="EI44" i="2"/>
  <c r="EJ44" i="2"/>
  <c r="EK44" i="2"/>
  <c r="EN44" i="2"/>
  <c r="EO44" i="2"/>
  <c r="EP44" i="2"/>
  <c r="EQ44" i="2"/>
  <c r="ER44" i="2"/>
  <c r="EU44" i="2"/>
  <c r="EV44" i="2"/>
  <c r="EW44" i="2"/>
  <c r="EX44" i="2"/>
  <c r="EY44" i="2"/>
  <c r="FB44" i="2"/>
  <c r="FC44" i="2"/>
  <c r="FD44" i="2"/>
  <c r="FE44" i="2"/>
  <c r="FF44" i="2"/>
  <c r="FI44" i="2"/>
  <c r="FJ44" i="2"/>
  <c r="FK44" i="2"/>
  <c r="FL44" i="2"/>
  <c r="FM44" i="2"/>
  <c r="FP44" i="2"/>
  <c r="FQ44" i="2"/>
  <c r="FR44" i="2"/>
  <c r="FS44" i="2"/>
  <c r="FT44" i="2"/>
  <c r="FW44" i="2"/>
  <c r="FX44" i="2"/>
  <c r="FY44" i="2"/>
  <c r="FZ44" i="2"/>
  <c r="GA44" i="2"/>
  <c r="GB44" i="2"/>
  <c r="GD44" i="2"/>
  <c r="GE44" i="2"/>
  <c r="GF44" i="2"/>
  <c r="GG44" i="2"/>
  <c r="GH44" i="2"/>
  <c r="GI44" i="2"/>
  <c r="GK44" i="2"/>
  <c r="GL44" i="2"/>
  <c r="GM44" i="2"/>
  <c r="GN44" i="2"/>
  <c r="GO44" i="2"/>
  <c r="GR44" i="2"/>
  <c r="GS44" i="2"/>
  <c r="GT44" i="2"/>
  <c r="GU44" i="2"/>
  <c r="GV44" i="2"/>
  <c r="GY44" i="2"/>
  <c r="GZ44" i="2"/>
  <c r="HA44" i="2"/>
  <c r="HB44" i="2"/>
  <c r="HC44" i="2"/>
  <c r="HD44" i="2"/>
  <c r="HF44" i="2"/>
  <c r="HG44" i="2"/>
  <c r="HH44" i="2"/>
  <c r="HI44" i="2"/>
  <c r="HJ44" i="2"/>
  <c r="HM44" i="2"/>
  <c r="HN44" i="2"/>
  <c r="HO44" i="2"/>
  <c r="HP44" i="2"/>
  <c r="HQ44" i="2"/>
  <c r="HR44" i="2"/>
  <c r="HT44" i="2"/>
  <c r="HU44" i="2"/>
  <c r="HV44" i="2"/>
  <c r="HW44" i="2"/>
  <c r="HX44" i="2"/>
  <c r="HY44" i="2"/>
  <c r="IA44" i="2"/>
  <c r="IB44" i="2"/>
  <c r="IC44" i="2"/>
  <c r="ID44" i="2"/>
  <c r="IE44" i="2"/>
  <c r="IH44" i="2"/>
  <c r="II44" i="2"/>
  <c r="IJ44" i="2"/>
  <c r="IK44" i="2"/>
  <c r="IL44" i="2"/>
  <c r="IM44" i="2"/>
  <c r="IO44" i="2"/>
  <c r="IP44" i="2"/>
  <c r="IQ44" i="2"/>
  <c r="IR44" i="2"/>
  <c r="IS44" i="2"/>
  <c r="IV44" i="2"/>
  <c r="IW44" i="2"/>
  <c r="IX44" i="2"/>
  <c r="IY44" i="2"/>
  <c r="IZ44" i="2"/>
  <c r="JC44" i="2"/>
  <c r="JD44" i="2"/>
  <c r="JG44" i="2"/>
  <c r="JJ44" i="2"/>
  <c r="JK44" i="2"/>
  <c r="JL44" i="2"/>
  <c r="JM44" i="2"/>
  <c r="JN44" i="2"/>
  <c r="JQ44" i="2"/>
  <c r="JR44" i="2"/>
  <c r="JS44" i="2"/>
  <c r="JT44" i="2"/>
  <c r="JU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S44" i="2"/>
  <c r="KT44" i="2"/>
  <c r="KU44" i="2"/>
  <c r="KV44" i="2"/>
  <c r="KW44" i="2"/>
  <c r="KZ44" i="2"/>
  <c r="LA44" i="2"/>
  <c r="LB44" i="2"/>
  <c r="LC44" i="2"/>
  <c r="LD44" i="2"/>
  <c r="LG44" i="2"/>
  <c r="LH44" i="2"/>
  <c r="LI44" i="2"/>
  <c r="LJ44" i="2"/>
  <c r="LK44" i="2"/>
  <c r="LN44" i="2"/>
  <c r="LO44" i="2"/>
  <c r="LP44" i="2"/>
  <c r="LQ44" i="2"/>
  <c r="LR44" i="2"/>
  <c r="LS44" i="2"/>
  <c r="LU44" i="2"/>
  <c r="LV44" i="2"/>
  <c r="LY44" i="2"/>
  <c r="MB44" i="2"/>
  <c r="MC44" i="2"/>
  <c r="ME44" i="2"/>
  <c r="MF44" i="2"/>
  <c r="MI44" i="2"/>
  <c r="MJ44" i="2"/>
  <c r="MK44" i="2"/>
  <c r="ML44" i="2"/>
  <c r="MM44" i="2"/>
  <c r="MN44" i="2"/>
  <c r="MP44" i="2"/>
  <c r="MQ44" i="2"/>
  <c r="MR44" i="2"/>
  <c r="MS44" i="2"/>
  <c r="MT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Y44" i="2"/>
  <c r="NZ44" i="2"/>
  <c r="OA44" i="2"/>
  <c r="OB44" i="2"/>
  <c r="OC44" i="2"/>
  <c r="OF44" i="2"/>
  <c r="OG44" i="2"/>
  <c r="OH44" i="2"/>
  <c r="OI44" i="2"/>
  <c r="OJ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QC44" i="2"/>
  <c r="QD44" i="2"/>
  <c r="QE44" i="2"/>
  <c r="QF44" i="2"/>
  <c r="QG44" i="2"/>
  <c r="QH44" i="2"/>
  <c r="D45" i="2"/>
  <c r="E45" i="2"/>
  <c r="F45" i="2"/>
  <c r="G45" i="2"/>
  <c r="H45" i="2"/>
  <c r="K45" i="2"/>
  <c r="L45" i="2"/>
  <c r="M45" i="2"/>
  <c r="N45" i="2"/>
  <c r="O45" i="2"/>
  <c r="R45" i="2"/>
  <c r="S45" i="2"/>
  <c r="T45" i="2"/>
  <c r="U45" i="2"/>
  <c r="V45" i="2"/>
  <c r="Y45" i="2"/>
  <c r="Z45" i="2"/>
  <c r="AA45" i="2"/>
  <c r="AB45" i="2"/>
  <c r="AC45" i="2"/>
  <c r="AF45" i="2"/>
  <c r="AG45" i="2"/>
  <c r="AH45" i="2"/>
  <c r="AI45" i="2"/>
  <c r="AJ45" i="2"/>
  <c r="AK45" i="2"/>
  <c r="AM45" i="2"/>
  <c r="AN45" i="2"/>
  <c r="AO45" i="2"/>
  <c r="AP45" i="2"/>
  <c r="AQ45" i="2"/>
  <c r="AT45" i="2"/>
  <c r="AU45" i="2"/>
  <c r="AV45" i="2"/>
  <c r="AW45" i="2"/>
  <c r="AX45" i="2"/>
  <c r="BA45" i="2"/>
  <c r="BB45" i="2"/>
  <c r="BC45" i="2"/>
  <c r="BD45" i="2"/>
  <c r="BE45" i="2"/>
  <c r="BH45" i="2"/>
  <c r="BI45" i="2"/>
  <c r="BJ45" i="2"/>
  <c r="BK45" i="2"/>
  <c r="BL45" i="2"/>
  <c r="BM45" i="2"/>
  <c r="BO45" i="2"/>
  <c r="BP45" i="2"/>
  <c r="BQ45" i="2"/>
  <c r="BR45" i="2"/>
  <c r="BS45" i="2"/>
  <c r="BV45" i="2"/>
  <c r="BW45" i="2"/>
  <c r="BX45" i="2"/>
  <c r="BY45" i="2"/>
  <c r="BZ45" i="2"/>
  <c r="CC45" i="2"/>
  <c r="CD45" i="2"/>
  <c r="CE45" i="2"/>
  <c r="CF45" i="2"/>
  <c r="CG45" i="2"/>
  <c r="CH45" i="2"/>
  <c r="CJ45" i="2"/>
  <c r="CK45" i="2"/>
  <c r="CL45" i="2"/>
  <c r="CM45" i="2"/>
  <c r="CN45" i="2"/>
  <c r="CO45" i="2"/>
  <c r="CQ45" i="2"/>
  <c r="CR45" i="2"/>
  <c r="CS45" i="2"/>
  <c r="CT45" i="2"/>
  <c r="CU45" i="2"/>
  <c r="CV45" i="2"/>
  <c r="CX45" i="2"/>
  <c r="CY45" i="2"/>
  <c r="CZ45" i="2"/>
  <c r="DA45" i="2"/>
  <c r="DB45" i="2"/>
  <c r="DC45" i="2"/>
  <c r="DE45" i="2"/>
  <c r="DF45" i="2"/>
  <c r="DG45" i="2"/>
  <c r="DH45" i="2"/>
  <c r="DI45" i="2"/>
  <c r="DJ45" i="2"/>
  <c r="DL45" i="2"/>
  <c r="DM45" i="2"/>
  <c r="DN45" i="2"/>
  <c r="DO45" i="2"/>
  <c r="DP45" i="2"/>
  <c r="DQ45" i="2"/>
  <c r="DS45" i="2"/>
  <c r="DT45" i="2"/>
  <c r="DU45" i="2"/>
  <c r="DV45" i="2"/>
  <c r="DW45" i="2"/>
  <c r="DX45" i="2"/>
  <c r="DZ45" i="2"/>
  <c r="EA45" i="2"/>
  <c r="EB45" i="2"/>
  <c r="EC45" i="2"/>
  <c r="ED45" i="2"/>
  <c r="EE45" i="2"/>
  <c r="EG45" i="2"/>
  <c r="EH45" i="2"/>
  <c r="EI45" i="2"/>
  <c r="EJ45" i="2"/>
  <c r="EK45" i="2"/>
  <c r="EL45" i="2"/>
  <c r="EN45" i="2"/>
  <c r="EO45" i="2"/>
  <c r="EP45" i="2"/>
  <c r="EQ45" i="2"/>
  <c r="ER45" i="2"/>
  <c r="ES45" i="2"/>
  <c r="EU45" i="2"/>
  <c r="EV45" i="2"/>
  <c r="EW45" i="2"/>
  <c r="EX45" i="2"/>
  <c r="EY45" i="2"/>
  <c r="EZ45" i="2"/>
  <c r="FB45" i="2"/>
  <c r="FC45" i="2"/>
  <c r="FD45" i="2"/>
  <c r="FE45" i="2"/>
  <c r="FF45" i="2"/>
  <c r="FG45" i="2"/>
  <c r="FI45" i="2"/>
  <c r="FJ45" i="2"/>
  <c r="FK45" i="2"/>
  <c r="FL45" i="2"/>
  <c r="FM45" i="2"/>
  <c r="FN45" i="2"/>
  <c r="FP45" i="2"/>
  <c r="FQ45" i="2"/>
  <c r="FR45" i="2"/>
  <c r="FS45" i="2"/>
  <c r="FT45" i="2"/>
  <c r="FU45" i="2"/>
  <c r="FW45" i="2"/>
  <c r="FX45" i="2"/>
  <c r="FY45" i="2"/>
  <c r="FZ45" i="2"/>
  <c r="GA45" i="2"/>
  <c r="GB45" i="2"/>
  <c r="GD45" i="2"/>
  <c r="GE45" i="2"/>
  <c r="GF45" i="2"/>
  <c r="GG45" i="2"/>
  <c r="GH45" i="2"/>
  <c r="GI45" i="2"/>
  <c r="GK45" i="2"/>
  <c r="GL45" i="2"/>
  <c r="GM45" i="2"/>
  <c r="GN45" i="2"/>
  <c r="GO45" i="2"/>
  <c r="GP45" i="2"/>
  <c r="GR45" i="2"/>
  <c r="GS45" i="2"/>
  <c r="GT45" i="2"/>
  <c r="GU45" i="2"/>
  <c r="GV45" i="2"/>
  <c r="GW45" i="2"/>
  <c r="GY45" i="2"/>
  <c r="GZ45" i="2"/>
  <c r="HA45" i="2"/>
  <c r="HB45" i="2"/>
  <c r="HC45" i="2"/>
  <c r="HD45" i="2"/>
  <c r="HF45" i="2"/>
  <c r="HG45" i="2"/>
  <c r="HH45" i="2"/>
  <c r="HI45" i="2"/>
  <c r="HJ45" i="2"/>
  <c r="HK45" i="2"/>
  <c r="HM45" i="2"/>
  <c r="HN45" i="2"/>
  <c r="HO45" i="2"/>
  <c r="HP45" i="2"/>
  <c r="HQ45" i="2"/>
  <c r="HR45" i="2"/>
  <c r="HT45" i="2"/>
  <c r="HU45" i="2"/>
  <c r="HV45" i="2"/>
  <c r="HW45" i="2"/>
  <c r="HX45" i="2"/>
  <c r="HY45" i="2"/>
  <c r="IA45" i="2"/>
  <c r="IB45" i="2"/>
  <c r="IC45" i="2"/>
  <c r="ID45" i="2"/>
  <c r="IE45" i="2"/>
  <c r="IF45" i="2"/>
  <c r="IH45" i="2"/>
  <c r="II45" i="2"/>
  <c r="IJ45" i="2"/>
  <c r="IK45" i="2"/>
  <c r="IL45" i="2"/>
  <c r="IM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N45" i="2"/>
  <c r="LO45" i="2"/>
  <c r="LP45" i="2"/>
  <c r="LQ45" i="2"/>
  <c r="LR45" i="2"/>
  <c r="LS45" i="2"/>
  <c r="LU45" i="2"/>
  <c r="LV45" i="2"/>
  <c r="LY45" i="2"/>
  <c r="MB45" i="2"/>
  <c r="MC45" i="2"/>
  <c r="ME45" i="2"/>
  <c r="MF45" i="2"/>
  <c r="MG45" i="2"/>
  <c r="MI45" i="2"/>
  <c r="MJ45" i="2"/>
  <c r="MK45" i="2"/>
  <c r="ML45" i="2"/>
  <c r="MM45" i="2"/>
  <c r="MN45" i="2"/>
  <c r="MP45" i="2"/>
  <c r="MQ45" i="2"/>
  <c r="MR45" i="2"/>
  <c r="MS45" i="2"/>
  <c r="MT45" i="2"/>
  <c r="MU45" i="2"/>
  <c r="MW45" i="2"/>
  <c r="MX45" i="2"/>
  <c r="MY45" i="2"/>
  <c r="MZ45" i="2"/>
  <c r="NA45" i="2"/>
  <c r="NB45" i="2"/>
  <c r="ND45" i="2"/>
  <c r="NE45" i="2"/>
  <c r="NF45" i="2"/>
  <c r="NG45" i="2"/>
  <c r="NH45" i="2"/>
  <c r="NI45" i="2"/>
  <c r="NK45" i="2"/>
  <c r="NL45" i="2"/>
  <c r="NM45" i="2"/>
  <c r="NN45" i="2"/>
  <c r="NO45" i="2"/>
  <c r="NP45" i="2"/>
  <c r="NR45" i="2"/>
  <c r="NS45" i="2"/>
  <c r="NT45" i="2"/>
  <c r="NU45" i="2"/>
  <c r="NV45" i="2"/>
  <c r="NW45" i="2"/>
  <c r="NY45" i="2"/>
  <c r="NZ45" i="2"/>
  <c r="OA45" i="2"/>
  <c r="OB45" i="2"/>
  <c r="OC45" i="2"/>
  <c r="OF45" i="2"/>
  <c r="OG45" i="2"/>
  <c r="OH45" i="2"/>
  <c r="OI45" i="2"/>
  <c r="OJ45" i="2"/>
  <c r="OM45" i="2"/>
  <c r="ON45" i="2"/>
  <c r="OO45" i="2"/>
  <c r="OP45" i="2"/>
  <c r="OQ45" i="2"/>
  <c r="OR45" i="2"/>
  <c r="OT45" i="2"/>
  <c r="OU45" i="2"/>
  <c r="OV45" i="2"/>
  <c r="OW45" i="2"/>
  <c r="OX45" i="2"/>
  <c r="PA45" i="2"/>
  <c r="PB45" i="2"/>
  <c r="PC45" i="2"/>
  <c r="PD45" i="2"/>
  <c r="PE45" i="2"/>
  <c r="PF45" i="2"/>
  <c r="PH45" i="2"/>
  <c r="PI45" i="2"/>
  <c r="PJ45" i="2"/>
  <c r="PK45" i="2"/>
  <c r="PL45" i="2"/>
  <c r="PM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QC45" i="2"/>
  <c r="QD45" i="2"/>
  <c r="QE45" i="2"/>
  <c r="QF45" i="2"/>
  <c r="QG45" i="2"/>
  <c r="QH45" i="2"/>
  <c r="D46" i="2"/>
  <c r="E46" i="2"/>
  <c r="F46" i="2"/>
  <c r="G46" i="2"/>
  <c r="H46" i="2"/>
  <c r="K46" i="2"/>
  <c r="L46" i="2"/>
  <c r="M46" i="2"/>
  <c r="N46" i="2"/>
  <c r="O46" i="2"/>
  <c r="R46" i="2"/>
  <c r="S46" i="2"/>
  <c r="T46" i="2"/>
  <c r="U46" i="2"/>
  <c r="V46" i="2"/>
  <c r="W46" i="2"/>
  <c r="Y46" i="2"/>
  <c r="Z46" i="2"/>
  <c r="AA46" i="2"/>
  <c r="AB46" i="2"/>
  <c r="AC46" i="2"/>
  <c r="AD46" i="2"/>
  <c r="AF46" i="2"/>
  <c r="AG46" i="2"/>
  <c r="AH46" i="2"/>
  <c r="AI46" i="2"/>
  <c r="AJ46" i="2"/>
  <c r="AM46" i="2"/>
  <c r="AN46" i="2"/>
  <c r="AO46" i="2"/>
  <c r="AP46" i="2"/>
  <c r="AQ46" i="2"/>
  <c r="AT46" i="2"/>
  <c r="AU46" i="2"/>
  <c r="AV46" i="2"/>
  <c r="AW46" i="2"/>
  <c r="AX46" i="2"/>
  <c r="AY46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V46" i="2"/>
  <c r="BW46" i="2"/>
  <c r="BX46" i="2"/>
  <c r="BY46" i="2"/>
  <c r="BZ46" i="2"/>
  <c r="CA46" i="2"/>
  <c r="CC46" i="2"/>
  <c r="CD46" i="2"/>
  <c r="CE46" i="2"/>
  <c r="CF46" i="2"/>
  <c r="CG46" i="2"/>
  <c r="CH46" i="2"/>
  <c r="CJ46" i="2"/>
  <c r="CK46" i="2"/>
  <c r="CL46" i="2"/>
  <c r="CM46" i="2"/>
  <c r="CN46" i="2"/>
  <c r="CQ46" i="2"/>
  <c r="CR46" i="2"/>
  <c r="CS46" i="2"/>
  <c r="CT46" i="2"/>
  <c r="CU46" i="2"/>
  <c r="CV46" i="2"/>
  <c r="CX46" i="2"/>
  <c r="CY46" i="2"/>
  <c r="CZ46" i="2"/>
  <c r="DA46" i="2"/>
  <c r="DB46" i="2"/>
  <c r="DC46" i="2"/>
  <c r="DE46" i="2"/>
  <c r="DF46" i="2"/>
  <c r="DG46" i="2"/>
  <c r="DH46" i="2"/>
  <c r="DI46" i="2"/>
  <c r="DL46" i="2"/>
  <c r="DM46" i="2"/>
  <c r="DN46" i="2"/>
  <c r="DO46" i="2"/>
  <c r="DP46" i="2"/>
  <c r="DS46" i="2"/>
  <c r="DT46" i="2"/>
  <c r="DU46" i="2"/>
  <c r="DV46" i="2"/>
  <c r="DW46" i="2"/>
  <c r="DZ46" i="2"/>
  <c r="EA46" i="2"/>
  <c r="EB46" i="2"/>
  <c r="EC46" i="2"/>
  <c r="ED46" i="2"/>
  <c r="EE46" i="2"/>
  <c r="EG46" i="2"/>
  <c r="EH46" i="2"/>
  <c r="EI46" i="2"/>
  <c r="EJ46" i="2"/>
  <c r="EK46" i="2"/>
  <c r="EL46" i="2"/>
  <c r="EN46" i="2"/>
  <c r="EO46" i="2"/>
  <c r="EP46" i="2"/>
  <c r="EQ46" i="2"/>
  <c r="ER46" i="2"/>
  <c r="ES46" i="2"/>
  <c r="EU46" i="2"/>
  <c r="EV46" i="2"/>
  <c r="EW46" i="2"/>
  <c r="EX46" i="2"/>
  <c r="EY46" i="2"/>
  <c r="EZ46" i="2"/>
  <c r="FB46" i="2"/>
  <c r="FC46" i="2"/>
  <c r="FD46" i="2"/>
  <c r="FE46" i="2"/>
  <c r="FF46" i="2"/>
  <c r="FG46" i="2"/>
  <c r="FI46" i="2"/>
  <c r="FJ46" i="2"/>
  <c r="FK46" i="2"/>
  <c r="FL46" i="2"/>
  <c r="FM46" i="2"/>
  <c r="FN46" i="2"/>
  <c r="FP46" i="2"/>
  <c r="FQ46" i="2"/>
  <c r="FR46" i="2"/>
  <c r="FS46" i="2"/>
  <c r="FT46" i="2"/>
  <c r="FU46" i="2"/>
  <c r="FW46" i="2"/>
  <c r="FX46" i="2"/>
  <c r="FY46" i="2"/>
  <c r="FZ46" i="2"/>
  <c r="GA46" i="2"/>
  <c r="GB46" i="2"/>
  <c r="GD46" i="2"/>
  <c r="GE46" i="2"/>
  <c r="GF46" i="2"/>
  <c r="GG46" i="2"/>
  <c r="GH46" i="2"/>
  <c r="GI46" i="2"/>
  <c r="GK46" i="2"/>
  <c r="GL46" i="2"/>
  <c r="GM46" i="2"/>
  <c r="GN46" i="2"/>
  <c r="GO46" i="2"/>
  <c r="GP46" i="2"/>
  <c r="GR46" i="2"/>
  <c r="GS46" i="2"/>
  <c r="GT46" i="2"/>
  <c r="GU46" i="2"/>
  <c r="GV46" i="2"/>
  <c r="GW46" i="2"/>
  <c r="GY46" i="2"/>
  <c r="GZ46" i="2"/>
  <c r="HA46" i="2"/>
  <c r="HB46" i="2"/>
  <c r="HC46" i="2"/>
  <c r="HD46" i="2"/>
  <c r="HF46" i="2"/>
  <c r="HG46" i="2"/>
  <c r="HH46" i="2"/>
  <c r="HI46" i="2"/>
  <c r="HJ46" i="2"/>
  <c r="HK46" i="2"/>
  <c r="HM46" i="2"/>
  <c r="HN46" i="2"/>
  <c r="HO46" i="2"/>
  <c r="HP46" i="2"/>
  <c r="HQ46" i="2"/>
  <c r="HR46" i="2"/>
  <c r="HT46" i="2"/>
  <c r="HU46" i="2"/>
  <c r="HV46" i="2"/>
  <c r="HW46" i="2"/>
  <c r="HX46" i="2"/>
  <c r="HY46" i="2"/>
  <c r="IA46" i="2"/>
  <c r="IB46" i="2"/>
  <c r="IC46" i="2"/>
  <c r="ID46" i="2"/>
  <c r="IE46" i="2"/>
  <c r="IF46" i="2"/>
  <c r="IH46" i="2"/>
  <c r="II46" i="2"/>
  <c r="IJ46" i="2"/>
  <c r="IK46" i="2"/>
  <c r="IL46" i="2"/>
  <c r="IM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Y46" i="2"/>
  <c r="LZ46" i="2"/>
  <c r="MB46" i="2"/>
  <c r="MC46" i="2"/>
  <c r="ME46" i="2"/>
  <c r="MF46" i="2"/>
  <c r="MG46" i="2"/>
  <c r="MI46" i="2"/>
  <c r="MJ46" i="2"/>
  <c r="MK46" i="2"/>
  <c r="ML46" i="2"/>
  <c r="MM46" i="2"/>
  <c r="MN46" i="2"/>
  <c r="MP46" i="2"/>
  <c r="MQ46" i="2"/>
  <c r="MR46" i="2"/>
  <c r="MS46" i="2"/>
  <c r="MT46" i="2"/>
  <c r="MU46" i="2"/>
  <c r="MW46" i="2"/>
  <c r="MX46" i="2"/>
  <c r="MY46" i="2"/>
  <c r="MZ46" i="2"/>
  <c r="NA46" i="2"/>
  <c r="NB46" i="2"/>
  <c r="ND46" i="2"/>
  <c r="NE46" i="2"/>
  <c r="NF46" i="2"/>
  <c r="NG46" i="2"/>
  <c r="NH46" i="2"/>
  <c r="NI46" i="2"/>
  <c r="NK46" i="2"/>
  <c r="NL46" i="2"/>
  <c r="NM46" i="2"/>
  <c r="NN46" i="2"/>
  <c r="NO46" i="2"/>
  <c r="NP46" i="2"/>
  <c r="NR46" i="2"/>
  <c r="NS46" i="2"/>
  <c r="NT46" i="2"/>
  <c r="NU46" i="2"/>
  <c r="NV46" i="2"/>
  <c r="NW46" i="2"/>
  <c r="NY46" i="2"/>
  <c r="NZ46" i="2"/>
  <c r="OA46" i="2"/>
  <c r="OB46" i="2"/>
  <c r="OC46" i="2"/>
  <c r="OD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QC46" i="2"/>
  <c r="QD46" i="2"/>
  <c r="QE46" i="2"/>
  <c r="QF46" i="2"/>
  <c r="QG46" i="2"/>
  <c r="QH46" i="2"/>
  <c r="D47" i="2"/>
  <c r="E47" i="2"/>
  <c r="F47" i="2"/>
  <c r="G47" i="2"/>
  <c r="H47" i="2"/>
  <c r="K47" i="2"/>
  <c r="L47" i="2"/>
  <c r="M47" i="2"/>
  <c r="N47" i="2"/>
  <c r="O47" i="2"/>
  <c r="R47" i="2"/>
  <c r="S47" i="2"/>
  <c r="T47" i="2"/>
  <c r="U47" i="2"/>
  <c r="V47" i="2"/>
  <c r="Y47" i="2"/>
  <c r="Z47" i="2"/>
  <c r="AA47" i="2"/>
  <c r="AB47" i="2"/>
  <c r="AC47" i="2"/>
  <c r="AF47" i="2"/>
  <c r="AG47" i="2"/>
  <c r="AH47" i="2"/>
  <c r="AI47" i="2"/>
  <c r="AJ47" i="2"/>
  <c r="AM47" i="2"/>
  <c r="AN47" i="2"/>
  <c r="AO47" i="2"/>
  <c r="AP47" i="2"/>
  <c r="AQ47" i="2"/>
  <c r="AT47" i="2"/>
  <c r="AU47" i="2"/>
  <c r="AV47" i="2"/>
  <c r="AW47" i="2"/>
  <c r="AX47" i="2"/>
  <c r="BA47" i="2"/>
  <c r="BB47" i="2"/>
  <c r="BC47" i="2"/>
  <c r="BD47" i="2"/>
  <c r="BE47" i="2"/>
  <c r="BF47" i="2"/>
  <c r="BH47" i="2"/>
  <c r="BI47" i="2"/>
  <c r="BJ47" i="2"/>
  <c r="BK47" i="2"/>
  <c r="BL47" i="2"/>
  <c r="BM47" i="2"/>
  <c r="BO47" i="2"/>
  <c r="BP47" i="2"/>
  <c r="BQ47" i="2"/>
  <c r="BR47" i="2"/>
  <c r="BS47" i="2"/>
  <c r="BT47" i="2"/>
  <c r="BV47" i="2"/>
  <c r="BW47" i="2"/>
  <c r="BX47" i="2"/>
  <c r="BY47" i="2"/>
  <c r="BZ47" i="2"/>
  <c r="CA47" i="2"/>
  <c r="CC47" i="2"/>
  <c r="CD47" i="2"/>
  <c r="CE47" i="2"/>
  <c r="CF47" i="2"/>
  <c r="CG47" i="2"/>
  <c r="CH47" i="2"/>
  <c r="CJ47" i="2"/>
  <c r="CK47" i="2"/>
  <c r="CL47" i="2"/>
  <c r="CM47" i="2"/>
  <c r="CN47" i="2"/>
  <c r="CO47" i="2"/>
  <c r="CQ47" i="2"/>
  <c r="CR47" i="2"/>
  <c r="CS47" i="2"/>
  <c r="CT47" i="2"/>
  <c r="CU47" i="2"/>
  <c r="CV47" i="2"/>
  <c r="CX47" i="2"/>
  <c r="CY47" i="2"/>
  <c r="CZ47" i="2"/>
  <c r="DA47" i="2"/>
  <c r="DB47" i="2"/>
  <c r="DC47" i="2"/>
  <c r="DE47" i="2"/>
  <c r="DF47" i="2"/>
  <c r="DG47" i="2"/>
  <c r="DH47" i="2"/>
  <c r="DI47" i="2"/>
  <c r="DJ47" i="2"/>
  <c r="DL47" i="2"/>
  <c r="DM47" i="2"/>
  <c r="DN47" i="2"/>
  <c r="DO47" i="2"/>
  <c r="DP47" i="2"/>
  <c r="DQ47" i="2"/>
  <c r="DS47" i="2"/>
  <c r="DT47" i="2"/>
  <c r="DU47" i="2"/>
  <c r="DV47" i="2"/>
  <c r="DW47" i="2"/>
  <c r="DX47" i="2"/>
  <c r="DZ47" i="2"/>
  <c r="EA47" i="2"/>
  <c r="EB47" i="2"/>
  <c r="EC47" i="2"/>
  <c r="ED47" i="2"/>
  <c r="EE47" i="2"/>
  <c r="EG47" i="2"/>
  <c r="EH47" i="2"/>
  <c r="EI47" i="2"/>
  <c r="EJ47" i="2"/>
  <c r="EK47" i="2"/>
  <c r="EL47" i="2"/>
  <c r="EN47" i="2"/>
  <c r="EO47" i="2"/>
  <c r="EP47" i="2"/>
  <c r="EQ47" i="2"/>
  <c r="ER47" i="2"/>
  <c r="ES47" i="2"/>
  <c r="EU47" i="2"/>
  <c r="EV47" i="2"/>
  <c r="EW47" i="2"/>
  <c r="EX47" i="2"/>
  <c r="EY47" i="2"/>
  <c r="EZ47" i="2"/>
  <c r="FB47" i="2"/>
  <c r="FC47" i="2"/>
  <c r="FD47" i="2"/>
  <c r="FE47" i="2"/>
  <c r="FF47" i="2"/>
  <c r="FG47" i="2"/>
  <c r="FI47" i="2"/>
  <c r="FJ47" i="2"/>
  <c r="FK47" i="2"/>
  <c r="FL47" i="2"/>
  <c r="FM47" i="2"/>
  <c r="FN47" i="2"/>
  <c r="FP47" i="2"/>
  <c r="FQ47" i="2"/>
  <c r="FR47" i="2"/>
  <c r="FS47" i="2"/>
  <c r="FT47" i="2"/>
  <c r="FU47" i="2"/>
  <c r="FW47" i="2"/>
  <c r="FX47" i="2"/>
  <c r="FY47" i="2"/>
  <c r="FZ47" i="2"/>
  <c r="GA47" i="2"/>
  <c r="GB47" i="2"/>
  <c r="GD47" i="2"/>
  <c r="GE47" i="2"/>
  <c r="GF47" i="2"/>
  <c r="GG47" i="2"/>
  <c r="GH47" i="2"/>
  <c r="GI47" i="2"/>
  <c r="GK47" i="2"/>
  <c r="GL47" i="2"/>
  <c r="GM47" i="2"/>
  <c r="GN47" i="2"/>
  <c r="GO47" i="2"/>
  <c r="GP47" i="2"/>
  <c r="GR47" i="2"/>
  <c r="GS47" i="2"/>
  <c r="GT47" i="2"/>
  <c r="GU47" i="2"/>
  <c r="GV47" i="2"/>
  <c r="GW47" i="2"/>
  <c r="GY47" i="2"/>
  <c r="GZ47" i="2"/>
  <c r="HA47" i="2"/>
  <c r="HB47" i="2"/>
  <c r="HC47" i="2"/>
  <c r="HD47" i="2"/>
  <c r="HF47" i="2"/>
  <c r="HG47" i="2"/>
  <c r="HH47" i="2"/>
  <c r="HI47" i="2"/>
  <c r="HJ47" i="2"/>
  <c r="HK47" i="2"/>
  <c r="HM47" i="2"/>
  <c r="HN47" i="2"/>
  <c r="HO47" i="2"/>
  <c r="HP47" i="2"/>
  <c r="HQ47" i="2"/>
  <c r="HR47" i="2"/>
  <c r="HT47" i="2"/>
  <c r="HU47" i="2"/>
  <c r="HV47" i="2"/>
  <c r="HW47" i="2"/>
  <c r="HX47" i="2"/>
  <c r="HY47" i="2"/>
  <c r="IA47" i="2"/>
  <c r="IB47" i="2"/>
  <c r="IC47" i="2"/>
  <c r="ID47" i="2"/>
  <c r="IE47" i="2"/>
  <c r="IF47" i="2"/>
  <c r="IH47" i="2"/>
  <c r="II47" i="2"/>
  <c r="IJ47" i="2"/>
  <c r="IK47" i="2"/>
  <c r="IL47" i="2"/>
  <c r="IM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Y47" i="2"/>
  <c r="LZ47" i="2"/>
  <c r="MB47" i="2"/>
  <c r="MC47" i="2"/>
  <c r="ME47" i="2"/>
  <c r="MF47" i="2"/>
  <c r="MG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QC47" i="2"/>
  <c r="QD47" i="2"/>
  <c r="QE47" i="2"/>
  <c r="QF47" i="2"/>
  <c r="QG47" i="2"/>
  <c r="QH47" i="2"/>
  <c r="D48" i="2"/>
  <c r="E48" i="2"/>
  <c r="F48" i="2"/>
  <c r="G48" i="2"/>
  <c r="H48" i="2"/>
  <c r="K48" i="2"/>
  <c r="L48" i="2"/>
  <c r="M48" i="2"/>
  <c r="N48" i="2"/>
  <c r="O48" i="2"/>
  <c r="R48" i="2"/>
  <c r="S48" i="2"/>
  <c r="T48" i="2"/>
  <c r="U48" i="2"/>
  <c r="V48" i="2"/>
  <c r="Y48" i="2"/>
  <c r="Z48" i="2"/>
  <c r="AA48" i="2"/>
  <c r="AB48" i="2"/>
  <c r="AC48" i="2"/>
  <c r="AF48" i="2"/>
  <c r="AG48" i="2"/>
  <c r="AH48" i="2"/>
  <c r="AI48" i="2"/>
  <c r="AJ48" i="2"/>
  <c r="AM48" i="2"/>
  <c r="AN48" i="2"/>
  <c r="AO48" i="2"/>
  <c r="AP48" i="2"/>
  <c r="AQ48" i="2"/>
  <c r="AT48" i="2"/>
  <c r="AU48" i="2"/>
  <c r="AV48" i="2"/>
  <c r="AW48" i="2"/>
  <c r="AX48" i="2"/>
  <c r="AY48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V48" i="2"/>
  <c r="BW48" i="2"/>
  <c r="BX48" i="2"/>
  <c r="BY48" i="2"/>
  <c r="BZ48" i="2"/>
  <c r="CC48" i="2"/>
  <c r="CD48" i="2"/>
  <c r="CE48" i="2"/>
  <c r="CF48" i="2"/>
  <c r="CG48" i="2"/>
  <c r="CJ48" i="2"/>
  <c r="CK48" i="2"/>
  <c r="CL48" i="2"/>
  <c r="CM48" i="2"/>
  <c r="CN48" i="2"/>
  <c r="CQ48" i="2"/>
  <c r="CR48" i="2"/>
  <c r="CS48" i="2"/>
  <c r="CT48" i="2"/>
  <c r="CU48" i="2"/>
  <c r="CX48" i="2"/>
  <c r="CY48" i="2"/>
  <c r="CZ48" i="2"/>
  <c r="DA48" i="2"/>
  <c r="DB48" i="2"/>
  <c r="DE48" i="2"/>
  <c r="DF48" i="2"/>
  <c r="DG48" i="2"/>
  <c r="DH48" i="2"/>
  <c r="DI48" i="2"/>
  <c r="DL48" i="2"/>
  <c r="DM48" i="2"/>
  <c r="DN48" i="2"/>
  <c r="DO48" i="2"/>
  <c r="DP48" i="2"/>
  <c r="DS48" i="2"/>
  <c r="DT48" i="2"/>
  <c r="DU48" i="2"/>
  <c r="DV48" i="2"/>
  <c r="DW48" i="2"/>
  <c r="DZ48" i="2"/>
  <c r="EA48" i="2"/>
  <c r="EB48" i="2"/>
  <c r="EC48" i="2"/>
  <c r="ED48" i="2"/>
  <c r="EG48" i="2"/>
  <c r="EH48" i="2"/>
  <c r="EI48" i="2"/>
  <c r="EJ48" i="2"/>
  <c r="EK48" i="2"/>
  <c r="EN48" i="2"/>
  <c r="EO48" i="2"/>
  <c r="EP48" i="2"/>
  <c r="EQ48" i="2"/>
  <c r="ER48" i="2"/>
  <c r="EU48" i="2"/>
  <c r="EV48" i="2"/>
  <c r="EW48" i="2"/>
  <c r="EX48" i="2"/>
  <c r="EY48" i="2"/>
  <c r="FB48" i="2"/>
  <c r="FC48" i="2"/>
  <c r="FD48" i="2"/>
  <c r="FE48" i="2"/>
  <c r="FF48" i="2"/>
  <c r="FI48" i="2"/>
  <c r="FJ48" i="2"/>
  <c r="FK48" i="2"/>
  <c r="FL48" i="2"/>
  <c r="FM48" i="2"/>
  <c r="FP48" i="2"/>
  <c r="FQ48" i="2"/>
  <c r="FR48" i="2"/>
  <c r="FS48" i="2"/>
  <c r="FT48" i="2"/>
  <c r="FW48" i="2"/>
  <c r="FX48" i="2"/>
  <c r="FY48" i="2"/>
  <c r="FZ48" i="2"/>
  <c r="GA48" i="2"/>
  <c r="GD48" i="2"/>
  <c r="GE48" i="2"/>
  <c r="GF48" i="2"/>
  <c r="GG48" i="2"/>
  <c r="GH48" i="2"/>
  <c r="GK48" i="2"/>
  <c r="GL48" i="2"/>
  <c r="GM48" i="2"/>
  <c r="GN48" i="2"/>
  <c r="GO48" i="2"/>
  <c r="GR48" i="2"/>
  <c r="GS48" i="2"/>
  <c r="GT48" i="2"/>
  <c r="GU48" i="2"/>
  <c r="GV48" i="2"/>
  <c r="GY48" i="2"/>
  <c r="GZ48" i="2"/>
  <c r="HA48" i="2"/>
  <c r="HB48" i="2"/>
  <c r="HC48" i="2"/>
  <c r="HF48" i="2"/>
  <c r="HG48" i="2"/>
  <c r="HH48" i="2"/>
  <c r="HI48" i="2"/>
  <c r="HJ48" i="2"/>
  <c r="HM48" i="2"/>
  <c r="HN48" i="2"/>
  <c r="HO48" i="2"/>
  <c r="HP48" i="2"/>
  <c r="HQ48" i="2"/>
  <c r="HT48" i="2"/>
  <c r="HU48" i="2"/>
  <c r="HV48" i="2"/>
  <c r="HW48" i="2"/>
  <c r="HX48" i="2"/>
  <c r="HY48" i="2"/>
  <c r="IA48" i="2"/>
  <c r="IB48" i="2"/>
  <c r="IC48" i="2"/>
  <c r="ID48" i="2"/>
  <c r="IE48" i="2"/>
  <c r="IH48" i="2"/>
  <c r="II48" i="2"/>
  <c r="IJ48" i="2"/>
  <c r="IK48" i="2"/>
  <c r="IL48" i="2"/>
  <c r="IM48" i="2"/>
  <c r="IO48" i="2"/>
  <c r="IP48" i="2"/>
  <c r="IQ48" i="2"/>
  <c r="IR48" i="2"/>
  <c r="IS48" i="2"/>
  <c r="IV48" i="2"/>
  <c r="IW48" i="2"/>
  <c r="IX48" i="2"/>
  <c r="IY48" i="2"/>
  <c r="IZ48" i="2"/>
  <c r="JC48" i="2"/>
  <c r="JD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S48" i="2"/>
  <c r="LU48" i="2"/>
  <c r="LV48" i="2"/>
  <c r="LY48" i="2"/>
  <c r="MB48" i="2"/>
  <c r="MC48" i="2"/>
  <c r="ME48" i="2"/>
  <c r="MF48" i="2"/>
  <c r="MI48" i="2"/>
  <c r="MJ48" i="2"/>
  <c r="MK48" i="2"/>
  <c r="ML48" i="2"/>
  <c r="MM48" i="2"/>
  <c r="MN48" i="2"/>
  <c r="MP48" i="2"/>
  <c r="MQ48" i="2"/>
  <c r="MR48" i="2"/>
  <c r="MS48" i="2"/>
  <c r="MT48" i="2"/>
  <c r="MW48" i="2"/>
  <c r="MX48" i="2"/>
  <c r="MY48" i="2"/>
  <c r="MZ48" i="2"/>
  <c r="NA48" i="2"/>
  <c r="NB48" i="2"/>
  <c r="ND48" i="2"/>
  <c r="NE48" i="2"/>
  <c r="NF48" i="2"/>
  <c r="NG48" i="2"/>
  <c r="NH48" i="2"/>
  <c r="NK48" i="2"/>
  <c r="NL48" i="2"/>
  <c r="NM48" i="2"/>
  <c r="NN48" i="2"/>
  <c r="NO48" i="2"/>
  <c r="NP48" i="2"/>
  <c r="NR48" i="2"/>
  <c r="NS48" i="2"/>
  <c r="NT48" i="2"/>
  <c r="NU48" i="2"/>
  <c r="NV48" i="2"/>
  <c r="NY48" i="2"/>
  <c r="NZ48" i="2"/>
  <c r="OA48" i="2"/>
  <c r="OB48" i="2"/>
  <c r="OC48" i="2"/>
  <c r="OF48" i="2"/>
  <c r="OG48" i="2"/>
  <c r="OH48" i="2"/>
  <c r="OI48" i="2"/>
  <c r="OJ48" i="2"/>
  <c r="OM48" i="2"/>
  <c r="ON48" i="2"/>
  <c r="OO48" i="2"/>
  <c r="OP48" i="2"/>
  <c r="OQ48" i="2"/>
  <c r="OR48" i="2"/>
  <c r="OT48" i="2"/>
  <c r="OU48" i="2"/>
  <c r="OV48" i="2"/>
  <c r="OW48" i="2"/>
  <c r="OX48" i="2"/>
  <c r="PA48" i="2"/>
  <c r="PB48" i="2"/>
  <c r="PC48" i="2"/>
  <c r="PD48" i="2"/>
  <c r="PE48" i="2"/>
  <c r="PF48" i="2"/>
  <c r="PH48" i="2"/>
  <c r="PI48" i="2"/>
  <c r="PJ48" i="2"/>
  <c r="PK48" i="2"/>
  <c r="PM48" i="2" s="1"/>
  <c r="PL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QC48" i="2"/>
  <c r="QD48" i="2"/>
  <c r="QE48" i="2"/>
  <c r="QF48" i="2"/>
  <c r="QG48" i="2"/>
  <c r="QH48" i="2"/>
  <c r="D49" i="2"/>
  <c r="E49" i="2"/>
  <c r="F49" i="2"/>
  <c r="G49" i="2"/>
  <c r="H49" i="2"/>
  <c r="K49" i="2"/>
  <c r="L49" i="2"/>
  <c r="M49" i="2"/>
  <c r="N49" i="2"/>
  <c r="O49" i="2"/>
  <c r="R49" i="2"/>
  <c r="S49" i="2"/>
  <c r="T49" i="2"/>
  <c r="U49" i="2"/>
  <c r="V49" i="2"/>
  <c r="Y49" i="2"/>
  <c r="Z49" i="2"/>
  <c r="AA49" i="2"/>
  <c r="AB49" i="2"/>
  <c r="AC49" i="2"/>
  <c r="AF49" i="2"/>
  <c r="AG49" i="2"/>
  <c r="AH49" i="2"/>
  <c r="AI49" i="2"/>
  <c r="AJ49" i="2"/>
  <c r="AM49" i="2"/>
  <c r="AN49" i="2"/>
  <c r="AO49" i="2"/>
  <c r="AP49" i="2"/>
  <c r="AQ49" i="2"/>
  <c r="AT49" i="2"/>
  <c r="AU49" i="2"/>
  <c r="AV49" i="2"/>
  <c r="AW49" i="2"/>
  <c r="AX49" i="2"/>
  <c r="BA49" i="2"/>
  <c r="BB49" i="2"/>
  <c r="BC49" i="2"/>
  <c r="BD49" i="2"/>
  <c r="BE49" i="2"/>
  <c r="BH49" i="2"/>
  <c r="BI49" i="2"/>
  <c r="BJ49" i="2"/>
  <c r="BK49" i="2"/>
  <c r="BL49" i="2"/>
  <c r="BM49" i="2"/>
  <c r="BO49" i="2"/>
  <c r="BP49" i="2"/>
  <c r="BQ49" i="2"/>
  <c r="BR49" i="2"/>
  <c r="BS49" i="2"/>
  <c r="BV49" i="2"/>
  <c r="BW49" i="2"/>
  <c r="BX49" i="2"/>
  <c r="BY49" i="2"/>
  <c r="BZ49" i="2"/>
  <c r="CA49" i="2"/>
  <c r="CC49" i="2"/>
  <c r="CD49" i="2"/>
  <c r="CE49" i="2"/>
  <c r="CF49" i="2"/>
  <c r="CG49" i="2"/>
  <c r="CJ49" i="2"/>
  <c r="CK49" i="2"/>
  <c r="CL49" i="2"/>
  <c r="CM49" i="2"/>
  <c r="CN49" i="2"/>
  <c r="CO49" i="2"/>
  <c r="CQ49" i="2"/>
  <c r="CR49" i="2"/>
  <c r="CS49" i="2"/>
  <c r="CT49" i="2"/>
  <c r="CU49" i="2"/>
  <c r="CV49" i="2"/>
  <c r="CX49" i="2"/>
  <c r="CY49" i="2"/>
  <c r="CZ49" i="2"/>
  <c r="DA49" i="2"/>
  <c r="DB49" i="2"/>
  <c r="DC49" i="2"/>
  <c r="DE49" i="2"/>
  <c r="DF49" i="2"/>
  <c r="DG49" i="2"/>
  <c r="DH49" i="2"/>
  <c r="DI49" i="2"/>
  <c r="DJ49" i="2"/>
  <c r="DL49" i="2"/>
  <c r="DM49" i="2"/>
  <c r="DN49" i="2"/>
  <c r="DO49" i="2"/>
  <c r="DP49" i="2"/>
  <c r="DQ49" i="2"/>
  <c r="DS49" i="2"/>
  <c r="DT49" i="2"/>
  <c r="DU49" i="2"/>
  <c r="DV49" i="2"/>
  <c r="DW49" i="2"/>
  <c r="DX49" i="2"/>
  <c r="DZ49" i="2"/>
  <c r="EA49" i="2"/>
  <c r="EB49" i="2"/>
  <c r="EC49" i="2"/>
  <c r="ED49" i="2"/>
  <c r="EE49" i="2"/>
  <c r="EG49" i="2"/>
  <c r="EH49" i="2"/>
  <c r="EI49" i="2"/>
  <c r="EJ49" i="2"/>
  <c r="EK49" i="2"/>
  <c r="EL49" i="2"/>
  <c r="EN49" i="2"/>
  <c r="EO49" i="2"/>
  <c r="EP49" i="2"/>
  <c r="EQ49" i="2"/>
  <c r="ER49" i="2"/>
  <c r="ES49" i="2"/>
  <c r="EU49" i="2"/>
  <c r="EV49" i="2"/>
  <c r="EW49" i="2"/>
  <c r="EX49" i="2"/>
  <c r="EY49" i="2"/>
  <c r="EZ49" i="2"/>
  <c r="FB49" i="2"/>
  <c r="FC49" i="2"/>
  <c r="FD49" i="2"/>
  <c r="FE49" i="2"/>
  <c r="FF49" i="2"/>
  <c r="FG49" i="2"/>
  <c r="FI49" i="2"/>
  <c r="FJ49" i="2"/>
  <c r="FK49" i="2"/>
  <c r="FL49" i="2"/>
  <c r="FM49" i="2"/>
  <c r="FN49" i="2"/>
  <c r="FP49" i="2"/>
  <c r="FQ49" i="2"/>
  <c r="FR49" i="2"/>
  <c r="FS49" i="2"/>
  <c r="FT49" i="2"/>
  <c r="FU49" i="2"/>
  <c r="FW49" i="2"/>
  <c r="FX49" i="2"/>
  <c r="FY49" i="2"/>
  <c r="FZ49" i="2"/>
  <c r="GA49" i="2"/>
  <c r="GB49" i="2"/>
  <c r="GD49" i="2"/>
  <c r="GE49" i="2"/>
  <c r="GF49" i="2"/>
  <c r="GG49" i="2"/>
  <c r="GH49" i="2"/>
  <c r="GI49" i="2"/>
  <c r="GK49" i="2"/>
  <c r="GL49" i="2"/>
  <c r="GM49" i="2"/>
  <c r="GN49" i="2"/>
  <c r="GO49" i="2"/>
  <c r="GP49" i="2"/>
  <c r="GR49" i="2"/>
  <c r="GS49" i="2"/>
  <c r="GT49" i="2"/>
  <c r="GU49" i="2"/>
  <c r="GV49" i="2"/>
  <c r="GW49" i="2"/>
  <c r="GY49" i="2"/>
  <c r="GZ49" i="2"/>
  <c r="HA49" i="2"/>
  <c r="HB49" i="2"/>
  <c r="HC49" i="2"/>
  <c r="HD49" i="2"/>
  <c r="HF49" i="2"/>
  <c r="HG49" i="2"/>
  <c r="HH49" i="2"/>
  <c r="HI49" i="2"/>
  <c r="HJ49" i="2"/>
  <c r="HK49" i="2"/>
  <c r="HM49" i="2"/>
  <c r="HN49" i="2"/>
  <c r="HO49" i="2"/>
  <c r="HP49" i="2"/>
  <c r="HQ49" i="2"/>
  <c r="HR49" i="2"/>
  <c r="HT49" i="2"/>
  <c r="HU49" i="2"/>
  <c r="HV49" i="2"/>
  <c r="HW49" i="2"/>
  <c r="HX49" i="2"/>
  <c r="HY49" i="2"/>
  <c r="IA49" i="2"/>
  <c r="IB49" i="2"/>
  <c r="IC49" i="2"/>
  <c r="ID49" i="2"/>
  <c r="IE49" i="2"/>
  <c r="IF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Y49" i="2"/>
  <c r="LZ49" i="2"/>
  <c r="MB49" i="2"/>
  <c r="MC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QC49" i="2"/>
  <c r="QD49" i="2"/>
  <c r="QE49" i="2"/>
  <c r="QF49" i="2"/>
  <c r="QG49" i="2"/>
  <c r="QH49" i="2"/>
  <c r="D50" i="2"/>
  <c r="E50" i="2"/>
  <c r="F50" i="2"/>
  <c r="G50" i="2"/>
  <c r="H50" i="2"/>
  <c r="K50" i="2"/>
  <c r="L50" i="2"/>
  <c r="M50" i="2"/>
  <c r="N50" i="2"/>
  <c r="O50" i="2"/>
  <c r="R50" i="2"/>
  <c r="S50" i="2"/>
  <c r="T50" i="2"/>
  <c r="U50" i="2"/>
  <c r="V50" i="2"/>
  <c r="Y50" i="2"/>
  <c r="Z50" i="2"/>
  <c r="AA50" i="2"/>
  <c r="AB50" i="2"/>
  <c r="AC50" i="2"/>
  <c r="AF50" i="2"/>
  <c r="AG50" i="2"/>
  <c r="AH50" i="2"/>
  <c r="AI50" i="2"/>
  <c r="AJ50" i="2"/>
  <c r="AM50" i="2"/>
  <c r="AN50" i="2"/>
  <c r="AO50" i="2"/>
  <c r="AP50" i="2"/>
  <c r="AQ50" i="2"/>
  <c r="AT50" i="2"/>
  <c r="AU50" i="2"/>
  <c r="AV50" i="2"/>
  <c r="AW50" i="2"/>
  <c r="AX50" i="2"/>
  <c r="BA50" i="2"/>
  <c r="BB50" i="2"/>
  <c r="BC50" i="2"/>
  <c r="BD50" i="2"/>
  <c r="BE50" i="2"/>
  <c r="BH50" i="2"/>
  <c r="BI50" i="2"/>
  <c r="BJ50" i="2"/>
  <c r="BK50" i="2"/>
  <c r="BL50" i="2"/>
  <c r="BM50" i="2"/>
  <c r="BO50" i="2"/>
  <c r="BP50" i="2"/>
  <c r="BQ50" i="2"/>
  <c r="BR50" i="2"/>
  <c r="BS50" i="2"/>
  <c r="BV50" i="2"/>
  <c r="BW50" i="2"/>
  <c r="BX50" i="2"/>
  <c r="BY50" i="2"/>
  <c r="BZ50" i="2"/>
  <c r="CA50" i="2"/>
  <c r="CC50" i="2"/>
  <c r="CD50" i="2"/>
  <c r="CE50" i="2"/>
  <c r="CF50" i="2"/>
  <c r="CG50" i="2"/>
  <c r="CJ50" i="2"/>
  <c r="CK50" i="2"/>
  <c r="CL50" i="2"/>
  <c r="CM50" i="2"/>
  <c r="CN50" i="2"/>
  <c r="CQ50" i="2"/>
  <c r="CR50" i="2"/>
  <c r="CS50" i="2"/>
  <c r="CT50" i="2"/>
  <c r="CU50" i="2"/>
  <c r="CX50" i="2"/>
  <c r="CY50" i="2"/>
  <c r="CZ50" i="2"/>
  <c r="DA50" i="2"/>
  <c r="DB50" i="2"/>
  <c r="DC50" i="2"/>
  <c r="DE50" i="2"/>
  <c r="DF50" i="2"/>
  <c r="DG50" i="2"/>
  <c r="DH50" i="2"/>
  <c r="DI50" i="2"/>
  <c r="DL50" i="2"/>
  <c r="DM50" i="2"/>
  <c r="DN50" i="2"/>
  <c r="DO50" i="2"/>
  <c r="DP50" i="2"/>
  <c r="DS50" i="2"/>
  <c r="DT50" i="2"/>
  <c r="DU50" i="2"/>
  <c r="DV50" i="2"/>
  <c r="DW50" i="2"/>
  <c r="DZ50" i="2"/>
  <c r="EA50" i="2"/>
  <c r="EB50" i="2"/>
  <c r="EC50" i="2"/>
  <c r="ED50" i="2"/>
  <c r="EE50" i="2"/>
  <c r="EG50" i="2"/>
  <c r="EH50" i="2"/>
  <c r="EI50" i="2"/>
  <c r="EJ50" i="2"/>
  <c r="EK50" i="2"/>
  <c r="EN50" i="2"/>
  <c r="EO50" i="2"/>
  <c r="EP50" i="2"/>
  <c r="EQ50" i="2"/>
  <c r="ER50" i="2"/>
  <c r="ES50" i="2"/>
  <c r="EU50" i="2"/>
  <c r="EV50" i="2"/>
  <c r="EW50" i="2"/>
  <c r="EX50" i="2"/>
  <c r="EY50" i="2"/>
  <c r="FB50" i="2"/>
  <c r="FC50" i="2"/>
  <c r="FD50" i="2"/>
  <c r="FE50" i="2"/>
  <c r="FF50" i="2"/>
  <c r="FI50" i="2"/>
  <c r="FJ50" i="2"/>
  <c r="FK50" i="2"/>
  <c r="FL50" i="2"/>
  <c r="FM50" i="2"/>
  <c r="FN50" i="2"/>
  <c r="FP50" i="2"/>
  <c r="FQ50" i="2"/>
  <c r="FR50" i="2"/>
  <c r="FS50" i="2"/>
  <c r="FT50" i="2"/>
  <c r="FW50" i="2"/>
  <c r="FX50" i="2"/>
  <c r="FY50" i="2"/>
  <c r="FZ50" i="2"/>
  <c r="GA50" i="2"/>
  <c r="GD50" i="2"/>
  <c r="GE50" i="2"/>
  <c r="GF50" i="2"/>
  <c r="GG50" i="2"/>
  <c r="GH50" i="2"/>
  <c r="GK50" i="2"/>
  <c r="GL50" i="2"/>
  <c r="GM50" i="2"/>
  <c r="GN50" i="2"/>
  <c r="GO50" i="2"/>
  <c r="GR50" i="2"/>
  <c r="GS50" i="2"/>
  <c r="GT50" i="2"/>
  <c r="GU50" i="2"/>
  <c r="GV50" i="2"/>
  <c r="GY50" i="2"/>
  <c r="GZ50" i="2"/>
  <c r="HA50" i="2"/>
  <c r="HB50" i="2"/>
  <c r="HC50" i="2"/>
  <c r="HF50" i="2"/>
  <c r="HG50" i="2"/>
  <c r="HH50" i="2"/>
  <c r="HI50" i="2"/>
  <c r="HJ50" i="2"/>
  <c r="HK50" i="2"/>
  <c r="HM50" i="2"/>
  <c r="HN50" i="2"/>
  <c r="HO50" i="2"/>
  <c r="HP50" i="2"/>
  <c r="HQ50" i="2"/>
  <c r="HT50" i="2"/>
  <c r="HU50" i="2"/>
  <c r="HV50" i="2"/>
  <c r="HW50" i="2"/>
  <c r="HX50" i="2"/>
  <c r="HY50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C50" i="2"/>
  <c r="JD50" i="2"/>
  <c r="JG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Y50" i="2"/>
  <c r="LZ50" i="2"/>
  <c r="MB50" i="2"/>
  <c r="MC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QC50" i="2"/>
  <c r="QD50" i="2"/>
  <c r="QE50" i="2"/>
  <c r="QF50" i="2"/>
  <c r="QG50" i="2"/>
  <c r="QH50" i="2"/>
  <c r="D51" i="2"/>
  <c r="E51" i="2"/>
  <c r="F51" i="2"/>
  <c r="G51" i="2"/>
  <c r="H51" i="2"/>
  <c r="K51" i="2"/>
  <c r="L51" i="2"/>
  <c r="M51" i="2"/>
  <c r="N51" i="2"/>
  <c r="O51" i="2"/>
  <c r="P51" i="2"/>
  <c r="R51" i="2"/>
  <c r="S51" i="2"/>
  <c r="T51" i="2"/>
  <c r="U51" i="2"/>
  <c r="V51" i="2"/>
  <c r="Y51" i="2"/>
  <c r="Z51" i="2"/>
  <c r="AA51" i="2"/>
  <c r="AB51" i="2"/>
  <c r="AC51" i="2"/>
  <c r="AF51" i="2"/>
  <c r="AG51" i="2"/>
  <c r="AH51" i="2"/>
  <c r="AI51" i="2"/>
  <c r="AJ51" i="2"/>
  <c r="AM51" i="2"/>
  <c r="AN51" i="2"/>
  <c r="AO51" i="2"/>
  <c r="AP51" i="2"/>
  <c r="AQ51" i="2"/>
  <c r="AT51" i="2"/>
  <c r="AU51" i="2"/>
  <c r="AV51" i="2"/>
  <c r="AW51" i="2"/>
  <c r="AX51" i="2"/>
  <c r="BA51" i="2"/>
  <c r="BB51" i="2"/>
  <c r="BC51" i="2"/>
  <c r="BD51" i="2"/>
  <c r="BE51" i="2"/>
  <c r="BH51" i="2"/>
  <c r="BI51" i="2"/>
  <c r="BJ51" i="2"/>
  <c r="BK51" i="2"/>
  <c r="BL51" i="2"/>
  <c r="BM51" i="2"/>
  <c r="BO51" i="2"/>
  <c r="BP51" i="2"/>
  <c r="BQ51" i="2"/>
  <c r="BR51" i="2"/>
  <c r="BS51" i="2"/>
  <c r="BV51" i="2"/>
  <c r="BW51" i="2"/>
  <c r="BX51" i="2"/>
  <c r="BY51" i="2"/>
  <c r="BZ51" i="2"/>
  <c r="CA51" i="2"/>
  <c r="CC51" i="2"/>
  <c r="CD51" i="2"/>
  <c r="CE51" i="2"/>
  <c r="CF51" i="2"/>
  <c r="CG51" i="2"/>
  <c r="CH51" i="2"/>
  <c r="CJ51" i="2"/>
  <c r="CK51" i="2"/>
  <c r="CL51" i="2"/>
  <c r="CM51" i="2"/>
  <c r="CN51" i="2"/>
  <c r="CO51" i="2"/>
  <c r="CQ51" i="2"/>
  <c r="CR51" i="2"/>
  <c r="CS51" i="2"/>
  <c r="CT51" i="2"/>
  <c r="CU51" i="2"/>
  <c r="CV51" i="2"/>
  <c r="CX51" i="2"/>
  <c r="CY51" i="2"/>
  <c r="CZ51" i="2"/>
  <c r="DA51" i="2"/>
  <c r="DB51" i="2"/>
  <c r="DC51" i="2"/>
  <c r="DE51" i="2"/>
  <c r="DF51" i="2"/>
  <c r="DG51" i="2"/>
  <c r="DH51" i="2"/>
  <c r="DI51" i="2"/>
  <c r="DJ51" i="2"/>
  <c r="DL51" i="2"/>
  <c r="DM51" i="2"/>
  <c r="DN51" i="2"/>
  <c r="DO51" i="2"/>
  <c r="DP51" i="2"/>
  <c r="DQ51" i="2"/>
  <c r="DS51" i="2"/>
  <c r="DT51" i="2"/>
  <c r="DU51" i="2"/>
  <c r="DV51" i="2"/>
  <c r="DW51" i="2"/>
  <c r="DX51" i="2"/>
  <c r="DZ51" i="2"/>
  <c r="EA51" i="2"/>
  <c r="EB51" i="2"/>
  <c r="EC51" i="2"/>
  <c r="ED51" i="2"/>
  <c r="EE51" i="2"/>
  <c r="EG51" i="2"/>
  <c r="EH51" i="2"/>
  <c r="EI51" i="2"/>
  <c r="EJ51" i="2"/>
  <c r="EK51" i="2"/>
  <c r="EL51" i="2"/>
  <c r="EN51" i="2"/>
  <c r="EO51" i="2"/>
  <c r="EP51" i="2"/>
  <c r="EQ51" i="2"/>
  <c r="ER51" i="2"/>
  <c r="ES51" i="2"/>
  <c r="EU51" i="2"/>
  <c r="EV51" i="2"/>
  <c r="EW51" i="2"/>
  <c r="EX51" i="2"/>
  <c r="EY51" i="2"/>
  <c r="EZ51" i="2"/>
  <c r="FB51" i="2"/>
  <c r="FC51" i="2"/>
  <c r="FD51" i="2"/>
  <c r="FE51" i="2"/>
  <c r="FF51" i="2"/>
  <c r="FG51" i="2"/>
  <c r="FI51" i="2"/>
  <c r="FJ51" i="2"/>
  <c r="FK51" i="2"/>
  <c r="FL51" i="2"/>
  <c r="FM51" i="2"/>
  <c r="FN51" i="2"/>
  <c r="FP51" i="2"/>
  <c r="FQ51" i="2"/>
  <c r="FR51" i="2"/>
  <c r="FS51" i="2"/>
  <c r="FT51" i="2"/>
  <c r="FU51" i="2"/>
  <c r="FW51" i="2"/>
  <c r="FX51" i="2"/>
  <c r="FY51" i="2"/>
  <c r="FZ51" i="2"/>
  <c r="GA51" i="2"/>
  <c r="GB51" i="2"/>
  <c r="GD51" i="2"/>
  <c r="GE51" i="2"/>
  <c r="GF51" i="2"/>
  <c r="GG51" i="2"/>
  <c r="GH51" i="2"/>
  <c r="GI51" i="2"/>
  <c r="GK51" i="2"/>
  <c r="GL51" i="2"/>
  <c r="GM51" i="2"/>
  <c r="GN51" i="2"/>
  <c r="GO51" i="2"/>
  <c r="GP51" i="2"/>
  <c r="GR51" i="2"/>
  <c r="GS51" i="2"/>
  <c r="GT51" i="2"/>
  <c r="GU51" i="2"/>
  <c r="GV51" i="2"/>
  <c r="GW51" i="2"/>
  <c r="GY51" i="2"/>
  <c r="GZ51" i="2"/>
  <c r="HA51" i="2"/>
  <c r="HB51" i="2"/>
  <c r="HC51" i="2"/>
  <c r="HD51" i="2"/>
  <c r="HF51" i="2"/>
  <c r="HG51" i="2"/>
  <c r="HH51" i="2"/>
  <c r="HI51" i="2"/>
  <c r="HJ51" i="2"/>
  <c r="HK51" i="2"/>
  <c r="HM51" i="2"/>
  <c r="HN51" i="2"/>
  <c r="HO51" i="2"/>
  <c r="HP51" i="2"/>
  <c r="HQ51" i="2"/>
  <c r="HR51" i="2"/>
  <c r="HT51" i="2"/>
  <c r="HU51" i="2"/>
  <c r="HV51" i="2"/>
  <c r="HW51" i="2"/>
  <c r="HX51" i="2"/>
  <c r="HY51" i="2"/>
  <c r="IA51" i="2"/>
  <c r="IB51" i="2"/>
  <c r="IC51" i="2"/>
  <c r="ID51" i="2"/>
  <c r="IE51" i="2"/>
  <c r="IF51" i="2"/>
  <c r="IH51" i="2"/>
  <c r="II51" i="2"/>
  <c r="IJ51" i="2"/>
  <c r="IK51" i="2"/>
  <c r="IL51" i="2"/>
  <c r="IM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Y51" i="2"/>
  <c r="LZ51" i="2"/>
  <c r="MB51" i="2"/>
  <c r="MC51" i="2"/>
  <c r="ME51" i="2"/>
  <c r="MF51" i="2"/>
  <c r="MG51" i="2"/>
  <c r="MI51" i="2"/>
  <c r="MJ51" i="2"/>
  <c r="MK51" i="2"/>
  <c r="ML51" i="2"/>
  <c r="MM51" i="2"/>
  <c r="MN51" i="2"/>
  <c r="MP51" i="2"/>
  <c r="MQ51" i="2"/>
  <c r="MR51" i="2"/>
  <c r="MS51" i="2"/>
  <c r="MT51" i="2"/>
  <c r="MU51" i="2"/>
  <c r="MW51" i="2"/>
  <c r="MX51" i="2"/>
  <c r="MY51" i="2"/>
  <c r="MZ51" i="2"/>
  <c r="NA51" i="2"/>
  <c r="NB51" i="2"/>
  <c r="ND51" i="2"/>
  <c r="NE51" i="2"/>
  <c r="NF51" i="2"/>
  <c r="NG51" i="2"/>
  <c r="NH51" i="2"/>
  <c r="NI51" i="2"/>
  <c r="NK51" i="2"/>
  <c r="NL51" i="2"/>
  <c r="NM51" i="2"/>
  <c r="NN51" i="2"/>
  <c r="NO51" i="2"/>
  <c r="NP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F51" i="2"/>
  <c r="PH51" i="2"/>
  <c r="PI51" i="2"/>
  <c r="PJ51" i="2"/>
  <c r="PK51" i="2"/>
  <c r="PL51" i="2"/>
  <c r="PM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QC51" i="2"/>
  <c r="QD51" i="2"/>
  <c r="QE51" i="2"/>
  <c r="QF51" i="2"/>
  <c r="QG51" i="2"/>
  <c r="QH51" i="2"/>
  <c r="D52" i="2"/>
  <c r="E52" i="2"/>
  <c r="F52" i="2"/>
  <c r="G52" i="2"/>
  <c r="H52" i="2"/>
  <c r="K52" i="2"/>
  <c r="L52" i="2"/>
  <c r="M52" i="2"/>
  <c r="N52" i="2"/>
  <c r="O52" i="2"/>
  <c r="R52" i="2"/>
  <c r="S52" i="2"/>
  <c r="T52" i="2"/>
  <c r="U52" i="2"/>
  <c r="V52" i="2"/>
  <c r="Y52" i="2"/>
  <c r="Z52" i="2"/>
  <c r="AA52" i="2"/>
  <c r="AB52" i="2"/>
  <c r="AC52" i="2"/>
  <c r="AF52" i="2"/>
  <c r="AG52" i="2"/>
  <c r="AH52" i="2"/>
  <c r="AI52" i="2"/>
  <c r="AJ52" i="2"/>
  <c r="AM52" i="2"/>
  <c r="AN52" i="2"/>
  <c r="AO52" i="2"/>
  <c r="AP52" i="2"/>
  <c r="AQ52" i="2"/>
  <c r="AR52" i="2"/>
  <c r="AT52" i="2"/>
  <c r="AU52" i="2"/>
  <c r="AV52" i="2"/>
  <c r="AW52" i="2"/>
  <c r="AX52" i="2"/>
  <c r="BA52" i="2"/>
  <c r="BB52" i="2"/>
  <c r="BC52" i="2"/>
  <c r="BD52" i="2"/>
  <c r="BE52" i="2"/>
  <c r="BH52" i="2"/>
  <c r="BI52" i="2"/>
  <c r="BJ52" i="2"/>
  <c r="BK52" i="2"/>
  <c r="BL52" i="2"/>
  <c r="BM52" i="2"/>
  <c r="BO52" i="2"/>
  <c r="BP52" i="2"/>
  <c r="BQ52" i="2"/>
  <c r="BR52" i="2"/>
  <c r="BS52" i="2"/>
  <c r="BV52" i="2"/>
  <c r="BW52" i="2"/>
  <c r="BX52" i="2"/>
  <c r="BY52" i="2"/>
  <c r="BZ52" i="2"/>
  <c r="CA52" i="2"/>
  <c r="CC52" i="2"/>
  <c r="CD52" i="2"/>
  <c r="CE52" i="2"/>
  <c r="CF52" i="2"/>
  <c r="CG52" i="2"/>
  <c r="CJ52" i="2"/>
  <c r="CK52" i="2"/>
  <c r="CL52" i="2"/>
  <c r="CM52" i="2"/>
  <c r="CN52" i="2"/>
  <c r="CQ52" i="2"/>
  <c r="CR52" i="2"/>
  <c r="CS52" i="2"/>
  <c r="CT52" i="2"/>
  <c r="CU52" i="2"/>
  <c r="CX52" i="2"/>
  <c r="CY52" i="2"/>
  <c r="CZ52" i="2"/>
  <c r="DA52" i="2"/>
  <c r="DB52" i="2"/>
  <c r="DE52" i="2"/>
  <c r="DF52" i="2"/>
  <c r="DG52" i="2"/>
  <c r="DH52" i="2"/>
  <c r="DI52" i="2"/>
  <c r="DL52" i="2"/>
  <c r="DM52" i="2"/>
  <c r="DN52" i="2"/>
  <c r="DO52" i="2"/>
  <c r="DP52" i="2"/>
  <c r="DS52" i="2"/>
  <c r="DT52" i="2"/>
  <c r="DU52" i="2"/>
  <c r="DV52" i="2"/>
  <c r="DW52" i="2"/>
  <c r="DZ52" i="2"/>
  <c r="EA52" i="2"/>
  <c r="EB52" i="2"/>
  <c r="EC52" i="2"/>
  <c r="ED52" i="2"/>
  <c r="EG52" i="2"/>
  <c r="EH52" i="2"/>
  <c r="EI52" i="2"/>
  <c r="EJ52" i="2"/>
  <c r="EK52" i="2"/>
  <c r="EN52" i="2"/>
  <c r="EO52" i="2"/>
  <c r="EP52" i="2"/>
  <c r="EQ52" i="2"/>
  <c r="ER52" i="2"/>
  <c r="EU52" i="2"/>
  <c r="EV52" i="2"/>
  <c r="EX52" i="2"/>
  <c r="EY52" i="2"/>
  <c r="FB52" i="2"/>
  <c r="FC52" i="2"/>
  <c r="FD52" i="2"/>
  <c r="FE52" i="2"/>
  <c r="FF52" i="2"/>
  <c r="FG52" i="2"/>
  <c r="FI52" i="2"/>
  <c r="FJ52" i="2"/>
  <c r="FK52" i="2"/>
  <c r="FL52" i="2"/>
  <c r="FM52" i="2"/>
  <c r="FP52" i="2"/>
  <c r="FQ52" i="2"/>
  <c r="FR52" i="2"/>
  <c r="FS52" i="2"/>
  <c r="FT52" i="2"/>
  <c r="FU52" i="2"/>
  <c r="FW52" i="2"/>
  <c r="FX52" i="2"/>
  <c r="FY52" i="2"/>
  <c r="FZ52" i="2"/>
  <c r="GA52" i="2"/>
  <c r="GB52" i="2"/>
  <c r="GD52" i="2"/>
  <c r="GE52" i="2"/>
  <c r="GF52" i="2"/>
  <c r="GG52" i="2"/>
  <c r="GH52" i="2"/>
  <c r="GI52" i="2"/>
  <c r="GK52" i="2"/>
  <c r="GL52" i="2"/>
  <c r="GM52" i="2"/>
  <c r="GN52" i="2"/>
  <c r="GO52" i="2"/>
  <c r="GP52" i="2"/>
  <c r="GR52" i="2"/>
  <c r="GS52" i="2"/>
  <c r="GT52" i="2"/>
  <c r="GU52" i="2"/>
  <c r="GV52" i="2"/>
  <c r="GW52" i="2"/>
  <c r="GY52" i="2"/>
  <c r="GZ52" i="2"/>
  <c r="HA52" i="2"/>
  <c r="HB52" i="2"/>
  <c r="HC52" i="2"/>
  <c r="HD52" i="2"/>
  <c r="HF52" i="2"/>
  <c r="HG52" i="2"/>
  <c r="HH52" i="2"/>
  <c r="HI52" i="2"/>
  <c r="HJ52" i="2"/>
  <c r="HM52" i="2"/>
  <c r="HN52" i="2"/>
  <c r="HO52" i="2"/>
  <c r="HP52" i="2"/>
  <c r="HQ52" i="2"/>
  <c r="HR52" i="2"/>
  <c r="HT52" i="2"/>
  <c r="HU52" i="2"/>
  <c r="HV52" i="2"/>
  <c r="HW52" i="2"/>
  <c r="HX52" i="2"/>
  <c r="HY52" i="2"/>
  <c r="IA52" i="2"/>
  <c r="IB52" i="2"/>
  <c r="IC52" i="2"/>
  <c r="ID52" i="2"/>
  <c r="IE52" i="2"/>
  <c r="IF52" i="2"/>
  <c r="IH52" i="2"/>
  <c r="II52" i="2"/>
  <c r="IJ52" i="2"/>
  <c r="IK52" i="2"/>
  <c r="IL52" i="2"/>
  <c r="IM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G52" i="2"/>
  <c r="JH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S52" i="2"/>
  <c r="KT52" i="2"/>
  <c r="KU52" i="2"/>
  <c r="KV52" i="2"/>
  <c r="KW52" i="2"/>
  <c r="KX52" i="2"/>
  <c r="KZ52" i="2"/>
  <c r="LA52" i="2"/>
  <c r="LB52" i="2"/>
  <c r="LC52" i="2"/>
  <c r="LD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Y52" i="2"/>
  <c r="MB52" i="2"/>
  <c r="MC52" i="2"/>
  <c r="ME52" i="2"/>
  <c r="MF52" i="2"/>
  <c r="MG52" i="2"/>
  <c r="MI52" i="2"/>
  <c r="MJ52" i="2"/>
  <c r="MK52" i="2"/>
  <c r="ML52" i="2"/>
  <c r="MM52" i="2"/>
  <c r="MN52" i="2"/>
  <c r="MP52" i="2"/>
  <c r="MQ52" i="2"/>
  <c r="MR52" i="2"/>
  <c r="MS52" i="2"/>
  <c r="MT52" i="2"/>
  <c r="MU52" i="2"/>
  <c r="MW52" i="2"/>
  <c r="MX52" i="2"/>
  <c r="MY52" i="2"/>
  <c r="MZ52" i="2"/>
  <c r="NA52" i="2"/>
  <c r="NB52" i="2"/>
  <c r="ND52" i="2"/>
  <c r="NE52" i="2"/>
  <c r="NF52" i="2"/>
  <c r="NG52" i="2"/>
  <c r="NH52" i="2"/>
  <c r="NI52" i="2"/>
  <c r="NK52" i="2"/>
  <c r="NL52" i="2"/>
  <c r="NM52" i="2"/>
  <c r="NN52" i="2"/>
  <c r="NO52" i="2"/>
  <c r="NP52" i="2"/>
  <c r="NR52" i="2"/>
  <c r="NS52" i="2"/>
  <c r="NT52" i="2"/>
  <c r="NU52" i="2"/>
  <c r="NV52" i="2"/>
  <c r="NW52" i="2"/>
  <c r="NY52" i="2"/>
  <c r="NZ52" i="2"/>
  <c r="OA52" i="2"/>
  <c r="OB52" i="2"/>
  <c r="OC52" i="2"/>
  <c r="OD52" i="2"/>
  <c r="OF52" i="2"/>
  <c r="OG52" i="2"/>
  <c r="OH52" i="2"/>
  <c r="OI52" i="2"/>
  <c r="OJ52" i="2"/>
  <c r="OM52" i="2"/>
  <c r="ON52" i="2"/>
  <c r="OO52" i="2"/>
  <c r="OP52" i="2"/>
  <c r="OQ52" i="2"/>
  <c r="OR52" i="2"/>
  <c r="OT52" i="2"/>
  <c r="OU52" i="2"/>
  <c r="OV52" i="2"/>
  <c r="OW52" i="2"/>
  <c r="OX52" i="2"/>
  <c r="PA52" i="2"/>
  <c r="PB52" i="2"/>
  <c r="PC52" i="2"/>
  <c r="PD52" i="2"/>
  <c r="PE52" i="2"/>
  <c r="PF52" i="2"/>
  <c r="PH52" i="2"/>
  <c r="PI52" i="2"/>
  <c r="PJ52" i="2"/>
  <c r="PK52" i="2"/>
  <c r="PL52" i="2"/>
  <c r="PM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QC52" i="2"/>
  <c r="QD52" i="2"/>
  <c r="QE52" i="2"/>
  <c r="QF52" i="2"/>
  <c r="QG52" i="2"/>
  <c r="QH52" i="2"/>
  <c r="D53" i="2"/>
  <c r="E53" i="2"/>
  <c r="F53" i="2"/>
  <c r="G53" i="2"/>
  <c r="H53" i="2"/>
  <c r="K53" i="2"/>
  <c r="L53" i="2"/>
  <c r="M53" i="2"/>
  <c r="N53" i="2"/>
  <c r="O53" i="2"/>
  <c r="P53" i="2"/>
  <c r="R53" i="2"/>
  <c r="S53" i="2"/>
  <c r="T53" i="2"/>
  <c r="U53" i="2"/>
  <c r="V53" i="2"/>
  <c r="Y53" i="2"/>
  <c r="Z53" i="2"/>
  <c r="AA53" i="2"/>
  <c r="AB53" i="2"/>
  <c r="AC53" i="2"/>
  <c r="AD53" i="2"/>
  <c r="AF53" i="2"/>
  <c r="AG53" i="2"/>
  <c r="AH53" i="2"/>
  <c r="AI53" i="2"/>
  <c r="AJ53" i="2"/>
  <c r="AM53" i="2"/>
  <c r="AN53" i="2"/>
  <c r="AO53" i="2"/>
  <c r="AP53" i="2"/>
  <c r="AQ53" i="2"/>
  <c r="AT53" i="2"/>
  <c r="AU53" i="2"/>
  <c r="AV53" i="2"/>
  <c r="AW53" i="2"/>
  <c r="AX53" i="2"/>
  <c r="BA53" i="2"/>
  <c r="BB53" i="2"/>
  <c r="BC53" i="2"/>
  <c r="BD53" i="2"/>
  <c r="BE53" i="2"/>
  <c r="BH53" i="2"/>
  <c r="BI53" i="2"/>
  <c r="BJ53" i="2"/>
  <c r="BK53" i="2"/>
  <c r="BL53" i="2"/>
  <c r="BO53" i="2"/>
  <c r="BP53" i="2"/>
  <c r="BQ53" i="2"/>
  <c r="BR53" i="2"/>
  <c r="BS53" i="2"/>
  <c r="BV53" i="2"/>
  <c r="BW53" i="2"/>
  <c r="BX53" i="2"/>
  <c r="BY53" i="2"/>
  <c r="BZ53" i="2"/>
  <c r="CC53" i="2"/>
  <c r="CD53" i="2"/>
  <c r="CE53" i="2"/>
  <c r="CF53" i="2"/>
  <c r="CG53" i="2"/>
  <c r="CJ53" i="2"/>
  <c r="CK53" i="2"/>
  <c r="CL53" i="2"/>
  <c r="CM53" i="2"/>
  <c r="CN53" i="2"/>
  <c r="CQ53" i="2"/>
  <c r="CR53" i="2"/>
  <c r="CS53" i="2"/>
  <c r="CT53" i="2"/>
  <c r="CU53" i="2"/>
  <c r="CX53" i="2"/>
  <c r="CY53" i="2"/>
  <c r="CZ53" i="2"/>
  <c r="DA53" i="2"/>
  <c r="DB53" i="2"/>
  <c r="DE53" i="2"/>
  <c r="DF53" i="2"/>
  <c r="DG53" i="2"/>
  <c r="DH53" i="2"/>
  <c r="DI53" i="2"/>
  <c r="DL53" i="2"/>
  <c r="DM53" i="2"/>
  <c r="DN53" i="2"/>
  <c r="DO53" i="2"/>
  <c r="DP53" i="2"/>
  <c r="DS53" i="2"/>
  <c r="DT53" i="2"/>
  <c r="DU53" i="2"/>
  <c r="DV53" i="2"/>
  <c r="DW53" i="2"/>
  <c r="DZ53" i="2"/>
  <c r="EA53" i="2"/>
  <c r="EB53" i="2"/>
  <c r="EC53" i="2"/>
  <c r="ED53" i="2"/>
  <c r="EG53" i="2"/>
  <c r="EH53" i="2"/>
  <c r="EI53" i="2"/>
  <c r="EJ53" i="2"/>
  <c r="EK53" i="2"/>
  <c r="EN53" i="2"/>
  <c r="EO53" i="2"/>
  <c r="EP53" i="2"/>
  <c r="EQ53" i="2"/>
  <c r="ER53" i="2"/>
  <c r="EU53" i="2"/>
  <c r="EV53" i="2"/>
  <c r="EW53" i="2"/>
  <c r="EX53" i="2"/>
  <c r="EY53" i="2"/>
  <c r="FB53" i="2"/>
  <c r="FC53" i="2"/>
  <c r="FD53" i="2"/>
  <c r="FE53" i="2"/>
  <c r="FF53" i="2"/>
  <c r="FI53" i="2"/>
  <c r="FJ53" i="2"/>
  <c r="FK53" i="2"/>
  <c r="FL53" i="2"/>
  <c r="FM53" i="2"/>
  <c r="FP53" i="2"/>
  <c r="FQ53" i="2"/>
  <c r="FR53" i="2"/>
  <c r="FS53" i="2"/>
  <c r="FT53" i="2"/>
  <c r="FU53" i="2"/>
  <c r="FW53" i="2"/>
  <c r="FX53" i="2"/>
  <c r="FY53" i="2"/>
  <c r="FZ53" i="2"/>
  <c r="GA53" i="2"/>
  <c r="GD53" i="2"/>
  <c r="GE53" i="2"/>
  <c r="GF53" i="2"/>
  <c r="GG53" i="2"/>
  <c r="GH53" i="2"/>
  <c r="GK53" i="2"/>
  <c r="GL53" i="2"/>
  <c r="GM53" i="2"/>
  <c r="GN53" i="2"/>
  <c r="GO53" i="2"/>
  <c r="GR53" i="2"/>
  <c r="GS53" i="2"/>
  <c r="GT53" i="2"/>
  <c r="GU53" i="2"/>
  <c r="GV53" i="2"/>
  <c r="GY53" i="2"/>
  <c r="GZ53" i="2"/>
  <c r="HA53" i="2"/>
  <c r="HB53" i="2"/>
  <c r="HC53" i="2"/>
  <c r="HD53" i="2"/>
  <c r="HF53" i="2"/>
  <c r="HG53" i="2"/>
  <c r="HH53" i="2"/>
  <c r="HI53" i="2"/>
  <c r="HJ53" i="2"/>
  <c r="HM53" i="2"/>
  <c r="HN53" i="2"/>
  <c r="HO53" i="2"/>
  <c r="HP53" i="2"/>
  <c r="HQ53" i="2"/>
  <c r="HT53" i="2"/>
  <c r="HU53" i="2"/>
  <c r="HV53" i="2"/>
  <c r="HW53" i="2"/>
  <c r="HX53" i="2"/>
  <c r="HY53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V53" i="2"/>
  <c r="IW53" i="2"/>
  <c r="IX53" i="2"/>
  <c r="IY53" i="2"/>
  <c r="IZ53" i="2"/>
  <c r="JC53" i="2"/>
  <c r="JD53" i="2"/>
  <c r="JG53" i="2"/>
  <c r="JJ53" i="2"/>
  <c r="JK53" i="2"/>
  <c r="JL53" i="2"/>
  <c r="JM53" i="2"/>
  <c r="JN53" i="2"/>
  <c r="JQ53" i="2"/>
  <c r="JR53" i="2"/>
  <c r="JS53" i="2"/>
  <c r="JT53" i="2"/>
  <c r="JU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S53" i="2"/>
  <c r="KT53" i="2"/>
  <c r="KW53" i="2"/>
  <c r="KZ53" i="2"/>
  <c r="LA53" i="2"/>
  <c r="LB53" i="2"/>
  <c r="LC53" i="2"/>
  <c r="LD53" i="2"/>
  <c r="LG53" i="2"/>
  <c r="LH53" i="2"/>
  <c r="LI53" i="2"/>
  <c r="LJ53" i="2"/>
  <c r="LK53" i="2"/>
  <c r="LN53" i="2"/>
  <c r="LO53" i="2"/>
  <c r="LP53" i="2"/>
  <c r="LQ53" i="2"/>
  <c r="LR53" i="2"/>
  <c r="LS53" i="2"/>
  <c r="LU53" i="2"/>
  <c r="LV53" i="2"/>
  <c r="LY53" i="2"/>
  <c r="MB53" i="2"/>
  <c r="MC53" i="2"/>
  <c r="ME53" i="2"/>
  <c r="MF53" i="2"/>
  <c r="MI53" i="2"/>
  <c r="MJ53" i="2"/>
  <c r="MK53" i="2"/>
  <c r="ML53" i="2"/>
  <c r="MM53" i="2"/>
  <c r="MN53" i="2"/>
  <c r="MP53" i="2"/>
  <c r="MQ53" i="2"/>
  <c r="MR53" i="2"/>
  <c r="MS53" i="2"/>
  <c r="MT53" i="2"/>
  <c r="MW53" i="2"/>
  <c r="MX53" i="2"/>
  <c r="MY53" i="2"/>
  <c r="MZ53" i="2"/>
  <c r="NA53" i="2"/>
  <c r="NB53" i="2"/>
  <c r="ND53" i="2"/>
  <c r="NE53" i="2"/>
  <c r="NF53" i="2"/>
  <c r="NG53" i="2"/>
  <c r="NH53" i="2"/>
  <c r="NK53" i="2"/>
  <c r="NL53" i="2"/>
  <c r="NM53" i="2"/>
  <c r="NN53" i="2"/>
  <c r="NO53" i="2"/>
  <c r="NP53" i="2"/>
  <c r="NR53" i="2"/>
  <c r="NS53" i="2"/>
  <c r="NT53" i="2"/>
  <c r="NU53" i="2"/>
  <c r="NV53" i="2"/>
  <c r="NY53" i="2"/>
  <c r="NZ53" i="2"/>
  <c r="OA53" i="2"/>
  <c r="OB53" i="2"/>
  <c r="OC53" i="2"/>
  <c r="OF53" i="2"/>
  <c r="OG53" i="2"/>
  <c r="OH53" i="2"/>
  <c r="OI53" i="2"/>
  <c r="OJ53" i="2"/>
  <c r="OM53" i="2"/>
  <c r="ON53" i="2"/>
  <c r="OO53" i="2"/>
  <c r="OP53" i="2"/>
  <c r="OQ53" i="2"/>
  <c r="OR53" i="2"/>
  <c r="OT53" i="2"/>
  <c r="OU53" i="2"/>
  <c r="OV53" i="2"/>
  <c r="OW53" i="2"/>
  <c r="OX53" i="2"/>
  <c r="PA53" i="2"/>
  <c r="PB53" i="2"/>
  <c r="PC53" i="2"/>
  <c r="PD53" i="2"/>
  <c r="PE53" i="2"/>
  <c r="PF53" i="2"/>
  <c r="PH53" i="2"/>
  <c r="PI53" i="2"/>
  <c r="PJ53" i="2"/>
  <c r="PL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QC53" i="2"/>
  <c r="QD53" i="2"/>
  <c r="QE53" i="2"/>
  <c r="QF53" i="2"/>
  <c r="QG53" i="2"/>
  <c r="QH53" i="2"/>
  <c r="D54" i="2"/>
  <c r="E54" i="2"/>
  <c r="F54" i="2"/>
  <c r="G54" i="2"/>
  <c r="H54" i="2"/>
  <c r="K54" i="2"/>
  <c r="L54" i="2"/>
  <c r="M54" i="2"/>
  <c r="N54" i="2"/>
  <c r="O54" i="2"/>
  <c r="R54" i="2"/>
  <c r="S54" i="2"/>
  <c r="T54" i="2"/>
  <c r="U54" i="2"/>
  <c r="V54" i="2"/>
  <c r="Y54" i="2"/>
  <c r="Z54" i="2"/>
  <c r="AA54" i="2"/>
  <c r="AB54" i="2"/>
  <c r="AC54" i="2"/>
  <c r="AF54" i="2"/>
  <c r="AG54" i="2"/>
  <c r="AH54" i="2"/>
  <c r="AI54" i="2"/>
  <c r="AJ54" i="2"/>
  <c r="AK54" i="2"/>
  <c r="AM54" i="2"/>
  <c r="AN54" i="2"/>
  <c r="AO54" i="2"/>
  <c r="AP54" i="2"/>
  <c r="AQ54" i="2"/>
  <c r="AR54" i="2"/>
  <c r="AT54" i="2"/>
  <c r="AU54" i="2"/>
  <c r="AV54" i="2"/>
  <c r="AW54" i="2"/>
  <c r="AX54" i="2"/>
  <c r="AY54" i="2"/>
  <c r="BA54" i="2"/>
  <c r="BB54" i="2"/>
  <c r="BC54" i="2"/>
  <c r="BD54" i="2"/>
  <c r="BE54" i="2"/>
  <c r="BF54" i="2"/>
  <c r="BH54" i="2"/>
  <c r="BI54" i="2"/>
  <c r="BJ54" i="2"/>
  <c r="BK54" i="2"/>
  <c r="BL54" i="2"/>
  <c r="BM54" i="2"/>
  <c r="BO54" i="2"/>
  <c r="BP54" i="2"/>
  <c r="BQ54" i="2"/>
  <c r="BR54" i="2"/>
  <c r="BS54" i="2"/>
  <c r="BT54" i="2"/>
  <c r="BV54" i="2"/>
  <c r="BW54" i="2"/>
  <c r="BX54" i="2"/>
  <c r="BY54" i="2"/>
  <c r="BZ54" i="2"/>
  <c r="CA54" i="2"/>
  <c r="CC54" i="2"/>
  <c r="CD54" i="2"/>
  <c r="CE54" i="2"/>
  <c r="CF54" i="2"/>
  <c r="CG54" i="2"/>
  <c r="CH54" i="2"/>
  <c r="CJ54" i="2"/>
  <c r="CK54" i="2"/>
  <c r="CL54" i="2"/>
  <c r="CM54" i="2"/>
  <c r="CN54" i="2"/>
  <c r="CO54" i="2"/>
  <c r="CQ54" i="2"/>
  <c r="CR54" i="2"/>
  <c r="CS54" i="2"/>
  <c r="CT54" i="2"/>
  <c r="CU54" i="2"/>
  <c r="CV54" i="2"/>
  <c r="CX54" i="2"/>
  <c r="CY54" i="2"/>
  <c r="CZ54" i="2"/>
  <c r="DA54" i="2"/>
  <c r="DB54" i="2"/>
  <c r="DC54" i="2"/>
  <c r="DE54" i="2"/>
  <c r="DF54" i="2"/>
  <c r="DG54" i="2"/>
  <c r="DH54" i="2"/>
  <c r="DI54" i="2"/>
  <c r="DJ54" i="2"/>
  <c r="DL54" i="2"/>
  <c r="DM54" i="2"/>
  <c r="DN54" i="2"/>
  <c r="DO54" i="2"/>
  <c r="DP54" i="2"/>
  <c r="DQ54" i="2"/>
  <c r="DS54" i="2"/>
  <c r="DT54" i="2"/>
  <c r="DU54" i="2"/>
  <c r="DV54" i="2"/>
  <c r="DW54" i="2"/>
  <c r="DX54" i="2"/>
  <c r="DZ54" i="2"/>
  <c r="EA54" i="2"/>
  <c r="EB54" i="2"/>
  <c r="EC54" i="2"/>
  <c r="ED54" i="2"/>
  <c r="EE54" i="2"/>
  <c r="EG54" i="2"/>
  <c r="EH54" i="2"/>
  <c r="EI54" i="2"/>
  <c r="EJ54" i="2"/>
  <c r="EK54" i="2"/>
  <c r="EL54" i="2"/>
  <c r="EN54" i="2"/>
  <c r="EO54" i="2"/>
  <c r="EP54" i="2"/>
  <c r="EQ54" i="2"/>
  <c r="ER54" i="2"/>
  <c r="ES54" i="2"/>
  <c r="EU54" i="2"/>
  <c r="EV54" i="2"/>
  <c r="EW54" i="2"/>
  <c r="EX54" i="2"/>
  <c r="EY54" i="2"/>
  <c r="EZ54" i="2"/>
  <c r="FB54" i="2"/>
  <c r="FC54" i="2"/>
  <c r="FD54" i="2"/>
  <c r="FE54" i="2"/>
  <c r="FF54" i="2"/>
  <c r="FG54" i="2"/>
  <c r="FI54" i="2"/>
  <c r="FJ54" i="2"/>
  <c r="FK54" i="2"/>
  <c r="FL54" i="2"/>
  <c r="FM54" i="2"/>
  <c r="FN54" i="2"/>
  <c r="FP54" i="2"/>
  <c r="FQ54" i="2"/>
  <c r="FR54" i="2"/>
  <c r="FS54" i="2"/>
  <c r="FT54" i="2"/>
  <c r="FU54" i="2"/>
  <c r="FW54" i="2"/>
  <c r="FX54" i="2"/>
  <c r="FY54" i="2"/>
  <c r="FZ54" i="2"/>
  <c r="GA54" i="2"/>
  <c r="GB54" i="2"/>
  <c r="GD54" i="2"/>
  <c r="GE54" i="2"/>
  <c r="GF54" i="2"/>
  <c r="GG54" i="2"/>
  <c r="GH54" i="2"/>
  <c r="GI54" i="2"/>
  <c r="GK54" i="2"/>
  <c r="GL54" i="2"/>
  <c r="GM54" i="2"/>
  <c r="GN54" i="2"/>
  <c r="GO54" i="2"/>
  <c r="GP54" i="2"/>
  <c r="GR54" i="2"/>
  <c r="GS54" i="2"/>
  <c r="GT54" i="2"/>
  <c r="GU54" i="2"/>
  <c r="GV54" i="2"/>
  <c r="GW54" i="2"/>
  <c r="GY54" i="2"/>
  <c r="GZ54" i="2"/>
  <c r="HA54" i="2"/>
  <c r="HB54" i="2"/>
  <c r="HC54" i="2"/>
  <c r="HD54" i="2"/>
  <c r="HF54" i="2"/>
  <c r="HG54" i="2"/>
  <c r="HH54" i="2"/>
  <c r="HI54" i="2"/>
  <c r="HJ54" i="2"/>
  <c r="HK54" i="2"/>
  <c r="HM54" i="2"/>
  <c r="HN54" i="2"/>
  <c r="HO54" i="2"/>
  <c r="HP54" i="2"/>
  <c r="HQ54" i="2"/>
  <c r="HR54" i="2"/>
  <c r="HT54" i="2"/>
  <c r="HU54" i="2"/>
  <c r="HV54" i="2"/>
  <c r="HW54" i="2"/>
  <c r="HX54" i="2"/>
  <c r="HY54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Y54" i="2"/>
  <c r="LZ54" i="2"/>
  <c r="MB54" i="2"/>
  <c r="MC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QC54" i="2"/>
  <c r="QD54" i="2"/>
  <c r="QE54" i="2"/>
  <c r="QF54" i="2"/>
  <c r="QG54" i="2"/>
  <c r="QH54" i="2"/>
  <c r="D55" i="2"/>
  <c r="E55" i="2"/>
  <c r="F55" i="2"/>
  <c r="G55" i="2"/>
  <c r="H55" i="2"/>
  <c r="K55" i="2"/>
  <c r="L55" i="2"/>
  <c r="M55" i="2"/>
  <c r="N55" i="2"/>
  <c r="O55" i="2"/>
  <c r="R55" i="2"/>
  <c r="S55" i="2"/>
  <c r="T55" i="2"/>
  <c r="U55" i="2"/>
  <c r="V55" i="2"/>
  <c r="W55" i="2"/>
  <c r="Y55" i="2"/>
  <c r="Z55" i="2"/>
  <c r="AA55" i="2"/>
  <c r="AB55" i="2"/>
  <c r="AC55" i="2"/>
  <c r="AD55" i="2"/>
  <c r="AF55" i="2"/>
  <c r="AG55" i="2"/>
  <c r="AH55" i="2"/>
  <c r="AI55" i="2"/>
  <c r="AJ55" i="2"/>
  <c r="AK55" i="2"/>
  <c r="AM55" i="2"/>
  <c r="AN55" i="2"/>
  <c r="AO55" i="2"/>
  <c r="AP55" i="2"/>
  <c r="AQ55" i="2"/>
  <c r="AR55" i="2"/>
  <c r="AT55" i="2"/>
  <c r="AU55" i="2"/>
  <c r="AV55" i="2"/>
  <c r="AW55" i="2"/>
  <c r="AX55" i="2"/>
  <c r="AY55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V55" i="2"/>
  <c r="BW55" i="2"/>
  <c r="BX55" i="2"/>
  <c r="BY55" i="2"/>
  <c r="BZ55" i="2"/>
  <c r="CA55" i="2"/>
  <c r="CC55" i="2"/>
  <c r="CD55" i="2"/>
  <c r="CE55" i="2"/>
  <c r="CF55" i="2"/>
  <c r="CG55" i="2"/>
  <c r="CH55" i="2"/>
  <c r="CJ55" i="2"/>
  <c r="CK55" i="2"/>
  <c r="CL55" i="2"/>
  <c r="CM55" i="2"/>
  <c r="CN55" i="2"/>
  <c r="CO55" i="2"/>
  <c r="CQ55" i="2"/>
  <c r="CR55" i="2"/>
  <c r="CS55" i="2"/>
  <c r="CT55" i="2"/>
  <c r="CU55" i="2"/>
  <c r="CV55" i="2"/>
  <c r="CX55" i="2"/>
  <c r="CY55" i="2"/>
  <c r="CZ55" i="2"/>
  <c r="DA55" i="2"/>
  <c r="DB55" i="2"/>
  <c r="DC55" i="2"/>
  <c r="DE55" i="2"/>
  <c r="DF55" i="2"/>
  <c r="DG55" i="2"/>
  <c r="DH55" i="2"/>
  <c r="DI55" i="2"/>
  <c r="DJ55" i="2"/>
  <c r="DL55" i="2"/>
  <c r="DM55" i="2"/>
  <c r="DN55" i="2"/>
  <c r="DO55" i="2"/>
  <c r="DP55" i="2"/>
  <c r="DQ55" i="2"/>
  <c r="DS55" i="2"/>
  <c r="DT55" i="2"/>
  <c r="DU55" i="2"/>
  <c r="DV55" i="2"/>
  <c r="DW55" i="2"/>
  <c r="DX55" i="2"/>
  <c r="DZ55" i="2"/>
  <c r="EA55" i="2"/>
  <c r="EB55" i="2"/>
  <c r="EC55" i="2"/>
  <c r="ED55" i="2"/>
  <c r="EE55" i="2"/>
  <c r="EG55" i="2"/>
  <c r="EH55" i="2"/>
  <c r="EI55" i="2"/>
  <c r="EJ55" i="2"/>
  <c r="EK55" i="2"/>
  <c r="EL55" i="2"/>
  <c r="EN55" i="2"/>
  <c r="EO55" i="2"/>
  <c r="EP55" i="2"/>
  <c r="EQ55" i="2"/>
  <c r="ER55" i="2"/>
  <c r="ES55" i="2"/>
  <c r="EU55" i="2"/>
  <c r="EV55" i="2"/>
  <c r="EW55" i="2"/>
  <c r="EX55" i="2"/>
  <c r="EY55" i="2"/>
  <c r="EZ55" i="2"/>
  <c r="FB55" i="2"/>
  <c r="FC55" i="2"/>
  <c r="FD55" i="2"/>
  <c r="FE55" i="2"/>
  <c r="FF55" i="2"/>
  <c r="FG55" i="2"/>
  <c r="FI55" i="2"/>
  <c r="FJ55" i="2"/>
  <c r="FK55" i="2"/>
  <c r="FL55" i="2"/>
  <c r="FM55" i="2"/>
  <c r="FN55" i="2"/>
  <c r="FP55" i="2"/>
  <c r="FQ55" i="2"/>
  <c r="FR55" i="2"/>
  <c r="FS55" i="2"/>
  <c r="FT55" i="2"/>
  <c r="FU55" i="2"/>
  <c r="FW55" i="2"/>
  <c r="FX55" i="2"/>
  <c r="FY55" i="2"/>
  <c r="FZ55" i="2"/>
  <c r="GA55" i="2"/>
  <c r="GB55" i="2"/>
  <c r="GD55" i="2"/>
  <c r="GE55" i="2"/>
  <c r="GF55" i="2"/>
  <c r="GG55" i="2"/>
  <c r="GH55" i="2"/>
  <c r="GI55" i="2"/>
  <c r="GK55" i="2"/>
  <c r="GL55" i="2"/>
  <c r="GM55" i="2"/>
  <c r="GN55" i="2"/>
  <c r="GO55" i="2"/>
  <c r="GP55" i="2"/>
  <c r="GR55" i="2"/>
  <c r="GS55" i="2"/>
  <c r="GT55" i="2"/>
  <c r="GU55" i="2"/>
  <c r="GV55" i="2"/>
  <c r="GW55" i="2"/>
  <c r="GY55" i="2"/>
  <c r="GZ55" i="2"/>
  <c r="HA55" i="2"/>
  <c r="HB55" i="2"/>
  <c r="HC55" i="2"/>
  <c r="HD55" i="2"/>
  <c r="HF55" i="2"/>
  <c r="HG55" i="2"/>
  <c r="HH55" i="2"/>
  <c r="HI55" i="2"/>
  <c r="HJ55" i="2"/>
  <c r="HK55" i="2"/>
  <c r="HM55" i="2"/>
  <c r="HN55" i="2"/>
  <c r="HO55" i="2"/>
  <c r="HP55" i="2"/>
  <c r="HQ55" i="2"/>
  <c r="HR55" i="2"/>
  <c r="HT55" i="2"/>
  <c r="HU55" i="2"/>
  <c r="HV55" i="2"/>
  <c r="HW55" i="2"/>
  <c r="HX55" i="2"/>
  <c r="HY55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Y55" i="2"/>
  <c r="LZ55" i="2"/>
  <c r="MB55" i="2"/>
  <c r="MC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QC55" i="2"/>
  <c r="QD55" i="2"/>
  <c r="QE55" i="2"/>
  <c r="QF55" i="2"/>
  <c r="QG55" i="2"/>
  <c r="QH55" i="2"/>
  <c r="D56" i="2"/>
  <c r="E56" i="2"/>
  <c r="F56" i="2"/>
  <c r="G56" i="2"/>
  <c r="H56" i="2"/>
  <c r="K56" i="2"/>
  <c r="L56" i="2"/>
  <c r="M56" i="2"/>
  <c r="N56" i="2"/>
  <c r="O56" i="2"/>
  <c r="R56" i="2"/>
  <c r="S56" i="2"/>
  <c r="T56" i="2"/>
  <c r="U56" i="2"/>
  <c r="V56" i="2"/>
  <c r="Y56" i="2"/>
  <c r="Z56" i="2"/>
  <c r="AA56" i="2"/>
  <c r="AB56" i="2"/>
  <c r="AC56" i="2"/>
  <c r="AF56" i="2"/>
  <c r="AG56" i="2"/>
  <c r="AH56" i="2"/>
  <c r="AI56" i="2"/>
  <c r="AJ56" i="2"/>
  <c r="AM56" i="2"/>
  <c r="AN56" i="2"/>
  <c r="AO56" i="2"/>
  <c r="AP56" i="2"/>
  <c r="AQ56" i="2"/>
  <c r="AT56" i="2"/>
  <c r="AU56" i="2"/>
  <c r="AV56" i="2"/>
  <c r="AW56" i="2"/>
  <c r="AX56" i="2"/>
  <c r="AY56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V56" i="2"/>
  <c r="BW56" i="2"/>
  <c r="BX56" i="2"/>
  <c r="BY56" i="2"/>
  <c r="BZ56" i="2"/>
  <c r="CC56" i="2"/>
  <c r="CD56" i="2"/>
  <c r="CE56" i="2"/>
  <c r="CF56" i="2"/>
  <c r="CG56" i="2"/>
  <c r="CJ56" i="2"/>
  <c r="CK56" i="2"/>
  <c r="CL56" i="2"/>
  <c r="CM56" i="2"/>
  <c r="CN56" i="2"/>
  <c r="CQ56" i="2"/>
  <c r="CR56" i="2"/>
  <c r="CS56" i="2"/>
  <c r="CT56" i="2"/>
  <c r="CU56" i="2"/>
  <c r="CX56" i="2"/>
  <c r="CY56" i="2"/>
  <c r="CZ56" i="2"/>
  <c r="DA56" i="2"/>
  <c r="DB56" i="2"/>
  <c r="DE56" i="2"/>
  <c r="DF56" i="2"/>
  <c r="DG56" i="2"/>
  <c r="DH56" i="2"/>
  <c r="DI56" i="2"/>
  <c r="DL56" i="2"/>
  <c r="DM56" i="2"/>
  <c r="DN56" i="2"/>
  <c r="DO56" i="2"/>
  <c r="DP56" i="2"/>
  <c r="DS56" i="2"/>
  <c r="DT56" i="2"/>
  <c r="DU56" i="2"/>
  <c r="DV56" i="2"/>
  <c r="DW56" i="2"/>
  <c r="DZ56" i="2"/>
  <c r="EA56" i="2"/>
  <c r="EB56" i="2"/>
  <c r="EC56" i="2"/>
  <c r="ED56" i="2"/>
  <c r="EG56" i="2"/>
  <c r="EH56" i="2"/>
  <c r="EI56" i="2"/>
  <c r="EJ56" i="2"/>
  <c r="EK56" i="2"/>
  <c r="EN56" i="2"/>
  <c r="EO56" i="2"/>
  <c r="EP56" i="2"/>
  <c r="EQ56" i="2"/>
  <c r="ER56" i="2"/>
  <c r="EU56" i="2"/>
  <c r="EV56" i="2"/>
  <c r="EW56" i="2"/>
  <c r="EX56" i="2"/>
  <c r="EY56" i="2"/>
  <c r="FB56" i="2"/>
  <c r="FC56" i="2"/>
  <c r="FD56" i="2"/>
  <c r="FE56" i="2"/>
  <c r="FF56" i="2"/>
  <c r="FI56" i="2"/>
  <c r="FJ56" i="2"/>
  <c r="FK56" i="2"/>
  <c r="FL56" i="2"/>
  <c r="FM56" i="2"/>
  <c r="FP56" i="2"/>
  <c r="FQ56" i="2"/>
  <c r="FR56" i="2"/>
  <c r="FS56" i="2"/>
  <c r="FT56" i="2"/>
  <c r="FW56" i="2"/>
  <c r="FX56" i="2"/>
  <c r="FY56" i="2"/>
  <c r="FZ56" i="2"/>
  <c r="GA56" i="2"/>
  <c r="GD56" i="2"/>
  <c r="GE56" i="2"/>
  <c r="GF56" i="2"/>
  <c r="GG56" i="2"/>
  <c r="GH56" i="2"/>
  <c r="GK56" i="2"/>
  <c r="GL56" i="2"/>
  <c r="GM56" i="2"/>
  <c r="GN56" i="2"/>
  <c r="GO56" i="2"/>
  <c r="GR56" i="2"/>
  <c r="GS56" i="2"/>
  <c r="GT56" i="2"/>
  <c r="GU56" i="2"/>
  <c r="GV56" i="2"/>
  <c r="GY56" i="2"/>
  <c r="GZ56" i="2"/>
  <c r="HA56" i="2"/>
  <c r="HB56" i="2"/>
  <c r="HC56" i="2"/>
  <c r="HF56" i="2"/>
  <c r="HG56" i="2"/>
  <c r="HH56" i="2"/>
  <c r="HI56" i="2"/>
  <c r="HJ56" i="2"/>
  <c r="HM56" i="2"/>
  <c r="HN56" i="2"/>
  <c r="HO56" i="2"/>
  <c r="HP56" i="2"/>
  <c r="HQ56" i="2"/>
  <c r="HT56" i="2"/>
  <c r="HU56" i="2"/>
  <c r="HV56" i="2"/>
  <c r="HW56" i="2"/>
  <c r="HX56" i="2"/>
  <c r="HY56" i="2"/>
  <c r="IA56" i="2"/>
  <c r="IB56" i="2"/>
  <c r="IC56" i="2"/>
  <c r="ID56" i="2"/>
  <c r="IE56" i="2"/>
  <c r="IH56" i="2"/>
  <c r="II56" i="2"/>
  <c r="IJ56" i="2"/>
  <c r="IK56" i="2"/>
  <c r="IL56" i="2"/>
  <c r="IM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S56" i="2"/>
  <c r="KT56" i="2"/>
  <c r="KU56" i="2"/>
  <c r="KV56" i="2"/>
  <c r="KW56" i="2"/>
  <c r="KZ56" i="2"/>
  <c r="LA56" i="2"/>
  <c r="LB56" i="2"/>
  <c r="LC56" i="2"/>
  <c r="LD56" i="2"/>
  <c r="LG56" i="2"/>
  <c r="LH56" i="2"/>
  <c r="LI56" i="2"/>
  <c r="LJ56" i="2"/>
  <c r="LK56" i="2"/>
  <c r="LN56" i="2"/>
  <c r="LO56" i="2"/>
  <c r="LP56" i="2"/>
  <c r="LQ56" i="2"/>
  <c r="LR56" i="2"/>
  <c r="LS56" i="2"/>
  <c r="LU56" i="2"/>
  <c r="LV56" i="2"/>
  <c r="LY56" i="2"/>
  <c r="MB56" i="2"/>
  <c r="MC56" i="2"/>
  <c r="ME56" i="2"/>
  <c r="MF56" i="2"/>
  <c r="MI56" i="2"/>
  <c r="MJ56" i="2"/>
  <c r="MK56" i="2"/>
  <c r="ML56" i="2"/>
  <c r="MM56" i="2"/>
  <c r="MN56" i="2"/>
  <c r="MP56" i="2"/>
  <c r="MQ56" i="2"/>
  <c r="MR56" i="2"/>
  <c r="MS56" i="2"/>
  <c r="MT56" i="2"/>
  <c r="MW56" i="2"/>
  <c r="MX56" i="2"/>
  <c r="MY56" i="2"/>
  <c r="MZ56" i="2"/>
  <c r="NA56" i="2"/>
  <c r="NB56" i="2"/>
  <c r="ND56" i="2"/>
  <c r="NE56" i="2"/>
  <c r="NF56" i="2"/>
  <c r="NG56" i="2"/>
  <c r="NH56" i="2"/>
  <c r="NK56" i="2"/>
  <c r="NL56" i="2"/>
  <c r="NM56" i="2"/>
  <c r="NN56" i="2"/>
  <c r="NO56" i="2"/>
  <c r="NP56" i="2"/>
  <c r="NR56" i="2"/>
  <c r="NS56" i="2"/>
  <c r="NT56" i="2"/>
  <c r="NU56" i="2"/>
  <c r="NV56" i="2"/>
  <c r="NY56" i="2"/>
  <c r="NZ56" i="2"/>
  <c r="OA56" i="2"/>
  <c r="OB56" i="2"/>
  <c r="OC56" i="2"/>
  <c r="OF56" i="2"/>
  <c r="OG56" i="2"/>
  <c r="OH56" i="2"/>
  <c r="OI56" i="2"/>
  <c r="OJ56" i="2"/>
  <c r="OM56" i="2"/>
  <c r="ON56" i="2"/>
  <c r="OO56" i="2"/>
  <c r="OP56" i="2"/>
  <c r="OQ56" i="2"/>
  <c r="OR56" i="2"/>
  <c r="OT56" i="2"/>
  <c r="OU56" i="2"/>
  <c r="OV56" i="2"/>
  <c r="OW56" i="2"/>
  <c r="OX56" i="2"/>
  <c r="PA56" i="2"/>
  <c r="PB56" i="2"/>
  <c r="PC56" i="2"/>
  <c r="PD56" i="2"/>
  <c r="PE56" i="2"/>
  <c r="PF56" i="2"/>
  <c r="PH56" i="2"/>
  <c r="PI56" i="2"/>
  <c r="PJ56" i="2"/>
  <c r="PK56" i="2"/>
  <c r="PL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QC56" i="2"/>
  <c r="QD56" i="2"/>
  <c r="QE56" i="2"/>
  <c r="QF56" i="2"/>
  <c r="QG56" i="2"/>
  <c r="QH56" i="2"/>
  <c r="D57" i="2"/>
  <c r="E57" i="2"/>
  <c r="F57" i="2"/>
  <c r="G57" i="2"/>
  <c r="H57" i="2"/>
  <c r="K57" i="2"/>
  <c r="L57" i="2"/>
  <c r="M57" i="2"/>
  <c r="N57" i="2"/>
  <c r="O57" i="2"/>
  <c r="R57" i="2"/>
  <c r="S57" i="2"/>
  <c r="T57" i="2"/>
  <c r="U57" i="2"/>
  <c r="V57" i="2"/>
  <c r="W57" i="2"/>
  <c r="Y57" i="2"/>
  <c r="Z57" i="2"/>
  <c r="AA57" i="2"/>
  <c r="AB57" i="2"/>
  <c r="AC57" i="2"/>
  <c r="AD57" i="2"/>
  <c r="AF57" i="2"/>
  <c r="AG57" i="2"/>
  <c r="AH57" i="2"/>
  <c r="AI57" i="2"/>
  <c r="AJ57" i="2"/>
  <c r="AK57" i="2"/>
  <c r="AM57" i="2"/>
  <c r="AN57" i="2"/>
  <c r="AO57" i="2"/>
  <c r="AP57" i="2"/>
  <c r="AQ57" i="2"/>
  <c r="AR57" i="2"/>
  <c r="AT57" i="2"/>
  <c r="AU57" i="2"/>
  <c r="AV57" i="2"/>
  <c r="AW57" i="2"/>
  <c r="AX57" i="2"/>
  <c r="AY57" i="2"/>
  <c r="BA57" i="2"/>
  <c r="BB57" i="2"/>
  <c r="BC57" i="2"/>
  <c r="BD57" i="2"/>
  <c r="BE57" i="2"/>
  <c r="BF57" i="2"/>
  <c r="BH57" i="2"/>
  <c r="BI57" i="2"/>
  <c r="BJ57" i="2"/>
  <c r="BK57" i="2"/>
  <c r="BL57" i="2"/>
  <c r="BM57" i="2"/>
  <c r="BO57" i="2"/>
  <c r="BP57" i="2"/>
  <c r="BQ57" i="2"/>
  <c r="BR57" i="2"/>
  <c r="BS57" i="2"/>
  <c r="BT57" i="2"/>
  <c r="BV57" i="2"/>
  <c r="BW57" i="2"/>
  <c r="BX57" i="2"/>
  <c r="BY57" i="2"/>
  <c r="BZ57" i="2"/>
  <c r="CA57" i="2"/>
  <c r="CC57" i="2"/>
  <c r="CD57" i="2"/>
  <c r="CE57" i="2"/>
  <c r="CF57" i="2"/>
  <c r="CG57" i="2"/>
  <c r="CH57" i="2"/>
  <c r="CJ57" i="2"/>
  <c r="CK57" i="2"/>
  <c r="CL57" i="2"/>
  <c r="CM57" i="2"/>
  <c r="CN57" i="2"/>
  <c r="CO57" i="2"/>
  <c r="CQ57" i="2"/>
  <c r="CR57" i="2"/>
  <c r="CS57" i="2"/>
  <c r="CT57" i="2"/>
  <c r="CU57" i="2"/>
  <c r="CV57" i="2"/>
  <c r="CX57" i="2"/>
  <c r="CY57" i="2"/>
  <c r="CZ57" i="2"/>
  <c r="DA57" i="2"/>
  <c r="DB57" i="2"/>
  <c r="DC57" i="2"/>
  <c r="DE57" i="2"/>
  <c r="DF57" i="2"/>
  <c r="DG57" i="2"/>
  <c r="DH57" i="2"/>
  <c r="DI57" i="2"/>
  <c r="DJ57" i="2"/>
  <c r="DL57" i="2"/>
  <c r="DM57" i="2"/>
  <c r="DN57" i="2"/>
  <c r="DO57" i="2"/>
  <c r="DP57" i="2"/>
  <c r="DQ57" i="2"/>
  <c r="DS57" i="2"/>
  <c r="DT57" i="2"/>
  <c r="DU57" i="2"/>
  <c r="DV57" i="2"/>
  <c r="DW57" i="2"/>
  <c r="DX57" i="2"/>
  <c r="DZ57" i="2"/>
  <c r="EA57" i="2"/>
  <c r="EB57" i="2"/>
  <c r="EC57" i="2"/>
  <c r="ED57" i="2"/>
  <c r="EE57" i="2"/>
  <c r="EG57" i="2"/>
  <c r="EH57" i="2"/>
  <c r="EI57" i="2"/>
  <c r="EJ57" i="2"/>
  <c r="EK57" i="2"/>
  <c r="EL57" i="2"/>
  <c r="EN57" i="2"/>
  <c r="EO57" i="2"/>
  <c r="EP57" i="2"/>
  <c r="EQ57" i="2"/>
  <c r="ER57" i="2"/>
  <c r="ES57" i="2"/>
  <c r="EU57" i="2"/>
  <c r="EV57" i="2"/>
  <c r="EX57" i="2"/>
  <c r="EY57" i="2"/>
  <c r="EZ57" i="2"/>
  <c r="FB57" i="2"/>
  <c r="FC57" i="2"/>
  <c r="FD57" i="2"/>
  <c r="FE57" i="2"/>
  <c r="FF57" i="2"/>
  <c r="FG57" i="2"/>
  <c r="FI57" i="2"/>
  <c r="FJ57" i="2"/>
  <c r="FK57" i="2"/>
  <c r="FL57" i="2"/>
  <c r="FM57" i="2"/>
  <c r="FN57" i="2"/>
  <c r="FP57" i="2"/>
  <c r="FQ57" i="2"/>
  <c r="FR57" i="2"/>
  <c r="FS57" i="2"/>
  <c r="FT57" i="2"/>
  <c r="FU57" i="2"/>
  <c r="FW57" i="2"/>
  <c r="FX57" i="2"/>
  <c r="FY57" i="2"/>
  <c r="FZ57" i="2"/>
  <c r="GA57" i="2"/>
  <c r="GB57" i="2"/>
  <c r="GD57" i="2"/>
  <c r="GE57" i="2"/>
  <c r="GF57" i="2"/>
  <c r="GG57" i="2"/>
  <c r="GH57" i="2"/>
  <c r="GI57" i="2"/>
  <c r="GK57" i="2"/>
  <c r="GL57" i="2"/>
  <c r="GM57" i="2"/>
  <c r="GN57" i="2"/>
  <c r="GO57" i="2"/>
  <c r="GP57" i="2"/>
  <c r="GR57" i="2"/>
  <c r="GS57" i="2"/>
  <c r="GT57" i="2"/>
  <c r="GU57" i="2"/>
  <c r="GV57" i="2"/>
  <c r="GW57" i="2"/>
  <c r="GY57" i="2"/>
  <c r="GZ57" i="2"/>
  <c r="HA57" i="2"/>
  <c r="HB57" i="2"/>
  <c r="HC57" i="2"/>
  <c r="HD57" i="2"/>
  <c r="HF57" i="2"/>
  <c r="HG57" i="2"/>
  <c r="HH57" i="2"/>
  <c r="HI57" i="2"/>
  <c r="HJ57" i="2"/>
  <c r="HK57" i="2"/>
  <c r="HM57" i="2"/>
  <c r="HN57" i="2"/>
  <c r="HO57" i="2"/>
  <c r="HP57" i="2"/>
  <c r="HQ57" i="2"/>
  <c r="HR57" i="2"/>
  <c r="HT57" i="2"/>
  <c r="HU57" i="2"/>
  <c r="HV57" i="2"/>
  <c r="HW57" i="2"/>
  <c r="HX57" i="2"/>
  <c r="HY57" i="2"/>
  <c r="IA57" i="2"/>
  <c r="IB57" i="2"/>
  <c r="IC57" i="2"/>
  <c r="ID57" i="2"/>
  <c r="IE57" i="2"/>
  <c r="IF57" i="2"/>
  <c r="IH57" i="2"/>
  <c r="II57" i="2"/>
  <c r="IJ57" i="2"/>
  <c r="IK57" i="2"/>
  <c r="IL57" i="2"/>
  <c r="IM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Y57" i="2"/>
  <c r="LZ57" i="2"/>
  <c r="MB57" i="2"/>
  <c r="MC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QC57" i="2"/>
  <c r="QD57" i="2"/>
  <c r="QE57" i="2"/>
  <c r="QF57" i="2"/>
  <c r="QG57" i="2"/>
  <c r="QH57" i="2"/>
  <c r="D58" i="2"/>
  <c r="E58" i="2"/>
  <c r="F58" i="2"/>
  <c r="G58" i="2"/>
  <c r="H58" i="2"/>
  <c r="K58" i="2"/>
  <c r="L58" i="2"/>
  <c r="M58" i="2"/>
  <c r="N58" i="2"/>
  <c r="O58" i="2"/>
  <c r="R58" i="2"/>
  <c r="S58" i="2"/>
  <c r="T58" i="2"/>
  <c r="U58" i="2"/>
  <c r="V58" i="2"/>
  <c r="Y58" i="2"/>
  <c r="Z58" i="2"/>
  <c r="AA58" i="2"/>
  <c r="AB58" i="2"/>
  <c r="AC58" i="2"/>
  <c r="AF58" i="2"/>
  <c r="AG58" i="2"/>
  <c r="AH58" i="2"/>
  <c r="AI58" i="2"/>
  <c r="AJ58" i="2"/>
  <c r="AM58" i="2"/>
  <c r="AN58" i="2"/>
  <c r="AO58" i="2"/>
  <c r="AP58" i="2"/>
  <c r="AQ58" i="2"/>
  <c r="AT58" i="2"/>
  <c r="AU58" i="2"/>
  <c r="AV58" i="2"/>
  <c r="AW58" i="2"/>
  <c r="AX58" i="2"/>
  <c r="BA58" i="2"/>
  <c r="BB58" i="2"/>
  <c r="BC58" i="2"/>
  <c r="BD58" i="2"/>
  <c r="BE58" i="2"/>
  <c r="BH58" i="2"/>
  <c r="BI58" i="2"/>
  <c r="BJ58" i="2"/>
  <c r="BK58" i="2"/>
  <c r="BL58" i="2"/>
  <c r="BM58" i="2"/>
  <c r="BO58" i="2"/>
  <c r="BP58" i="2"/>
  <c r="BQ58" i="2"/>
  <c r="BR58" i="2"/>
  <c r="BS58" i="2"/>
  <c r="BV58" i="2"/>
  <c r="BW58" i="2"/>
  <c r="BX58" i="2"/>
  <c r="BY58" i="2"/>
  <c r="BZ58" i="2"/>
  <c r="CA58" i="2"/>
  <c r="CC58" i="2"/>
  <c r="CD58" i="2"/>
  <c r="CE58" i="2"/>
  <c r="CF58" i="2"/>
  <c r="CG58" i="2"/>
  <c r="CJ58" i="2"/>
  <c r="CK58" i="2"/>
  <c r="CL58" i="2"/>
  <c r="CM58" i="2"/>
  <c r="CN58" i="2"/>
  <c r="CQ58" i="2"/>
  <c r="CR58" i="2"/>
  <c r="CS58" i="2"/>
  <c r="CT58" i="2"/>
  <c r="CU58" i="2"/>
  <c r="CX58" i="2"/>
  <c r="CY58" i="2"/>
  <c r="CZ58" i="2"/>
  <c r="DA58" i="2"/>
  <c r="DB58" i="2"/>
  <c r="DE58" i="2"/>
  <c r="DF58" i="2"/>
  <c r="DG58" i="2"/>
  <c r="DH58" i="2"/>
  <c r="DI58" i="2"/>
  <c r="DL58" i="2"/>
  <c r="DM58" i="2"/>
  <c r="DN58" i="2"/>
  <c r="DO58" i="2"/>
  <c r="DP58" i="2"/>
  <c r="DS58" i="2"/>
  <c r="DT58" i="2"/>
  <c r="DU58" i="2"/>
  <c r="DV58" i="2"/>
  <c r="DW58" i="2"/>
  <c r="DZ58" i="2"/>
  <c r="EA58" i="2"/>
  <c r="EB58" i="2"/>
  <c r="EC58" i="2"/>
  <c r="ED58" i="2"/>
  <c r="EG58" i="2"/>
  <c r="EH58" i="2"/>
  <c r="EI58" i="2"/>
  <c r="EJ58" i="2"/>
  <c r="EK58" i="2"/>
  <c r="EN58" i="2"/>
  <c r="EO58" i="2"/>
  <c r="EP58" i="2"/>
  <c r="EQ58" i="2"/>
  <c r="ER58" i="2"/>
  <c r="EU58" i="2"/>
  <c r="EV58" i="2"/>
  <c r="EX58" i="2"/>
  <c r="EY58" i="2"/>
  <c r="FB58" i="2"/>
  <c r="FC58" i="2"/>
  <c r="FD58" i="2"/>
  <c r="FE58" i="2"/>
  <c r="FF58" i="2"/>
  <c r="FI58" i="2"/>
  <c r="FJ58" i="2"/>
  <c r="FK58" i="2"/>
  <c r="FL58" i="2"/>
  <c r="FM58" i="2"/>
  <c r="FN58" i="2"/>
  <c r="FP58" i="2"/>
  <c r="FQ58" i="2"/>
  <c r="FR58" i="2"/>
  <c r="FS58" i="2"/>
  <c r="FT58" i="2"/>
  <c r="FW58" i="2"/>
  <c r="FX58" i="2"/>
  <c r="FY58" i="2"/>
  <c r="FZ58" i="2"/>
  <c r="GA58" i="2"/>
  <c r="GD58" i="2"/>
  <c r="GE58" i="2"/>
  <c r="GF58" i="2"/>
  <c r="GG58" i="2"/>
  <c r="GH58" i="2"/>
  <c r="GK58" i="2"/>
  <c r="GL58" i="2"/>
  <c r="GM58" i="2"/>
  <c r="GN58" i="2"/>
  <c r="GO58" i="2"/>
  <c r="GR58" i="2"/>
  <c r="GS58" i="2"/>
  <c r="GT58" i="2"/>
  <c r="GU58" i="2"/>
  <c r="GV58" i="2"/>
  <c r="GY58" i="2"/>
  <c r="GZ58" i="2"/>
  <c r="HA58" i="2"/>
  <c r="HB58" i="2"/>
  <c r="HC58" i="2"/>
  <c r="HD58" i="2"/>
  <c r="HF58" i="2"/>
  <c r="HG58" i="2"/>
  <c r="HH58" i="2"/>
  <c r="HI58" i="2"/>
  <c r="HJ58" i="2"/>
  <c r="HM58" i="2"/>
  <c r="HN58" i="2"/>
  <c r="HO58" i="2"/>
  <c r="HP58" i="2"/>
  <c r="HQ58" i="2"/>
  <c r="HT58" i="2"/>
  <c r="HU58" i="2"/>
  <c r="HV58" i="2"/>
  <c r="HW58" i="2"/>
  <c r="HX58" i="2"/>
  <c r="HY58" i="2"/>
  <c r="IA58" i="2"/>
  <c r="IB58" i="2"/>
  <c r="IC58" i="2"/>
  <c r="ID58" i="2"/>
  <c r="IE58" i="2"/>
  <c r="IH58" i="2"/>
  <c r="II58" i="2"/>
  <c r="IJ58" i="2"/>
  <c r="IK58" i="2"/>
  <c r="IL58" i="2"/>
  <c r="IM58" i="2"/>
  <c r="IO58" i="2"/>
  <c r="IP58" i="2"/>
  <c r="IQ58" i="2"/>
  <c r="IR58" i="2"/>
  <c r="IS58" i="2"/>
  <c r="IV58" i="2"/>
  <c r="IW58" i="2"/>
  <c r="IX58" i="2"/>
  <c r="IY58" i="2"/>
  <c r="IZ58" i="2"/>
  <c r="JC58" i="2"/>
  <c r="JD58" i="2"/>
  <c r="JG58" i="2"/>
  <c r="JJ58" i="2"/>
  <c r="JK58" i="2"/>
  <c r="JL58" i="2"/>
  <c r="JM58" i="2"/>
  <c r="JN58" i="2"/>
  <c r="JQ58" i="2"/>
  <c r="JR58" i="2"/>
  <c r="JS58" i="2"/>
  <c r="JT58" i="2"/>
  <c r="JU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S58" i="2"/>
  <c r="KT58" i="2"/>
  <c r="KU58" i="2"/>
  <c r="KV58" i="2"/>
  <c r="KW58" i="2"/>
  <c r="KZ58" i="2"/>
  <c r="LA58" i="2"/>
  <c r="LB58" i="2"/>
  <c r="LC58" i="2"/>
  <c r="LD58" i="2"/>
  <c r="LG58" i="2"/>
  <c r="LH58" i="2"/>
  <c r="LI58" i="2"/>
  <c r="LJ58" i="2"/>
  <c r="LK58" i="2"/>
  <c r="LN58" i="2"/>
  <c r="LO58" i="2"/>
  <c r="LP58" i="2"/>
  <c r="LQ58" i="2"/>
  <c r="LR58" i="2"/>
  <c r="LS58" i="2"/>
  <c r="LU58" i="2"/>
  <c r="LV58" i="2"/>
  <c r="LY58" i="2"/>
  <c r="MB58" i="2"/>
  <c r="MC58" i="2"/>
  <c r="ME58" i="2"/>
  <c r="MF58" i="2"/>
  <c r="MI58" i="2"/>
  <c r="MJ58" i="2"/>
  <c r="MK58" i="2"/>
  <c r="ML58" i="2"/>
  <c r="MM58" i="2"/>
  <c r="MN58" i="2"/>
  <c r="MP58" i="2"/>
  <c r="MQ58" i="2"/>
  <c r="MR58" i="2"/>
  <c r="MS58" i="2"/>
  <c r="MT58" i="2"/>
  <c r="MW58" i="2"/>
  <c r="MX58" i="2"/>
  <c r="MY58" i="2"/>
  <c r="MZ58" i="2"/>
  <c r="NA58" i="2"/>
  <c r="NB58" i="2"/>
  <c r="ND58" i="2"/>
  <c r="NE58" i="2"/>
  <c r="NF58" i="2"/>
  <c r="NG58" i="2"/>
  <c r="NH58" i="2"/>
  <c r="NK58" i="2"/>
  <c r="NL58" i="2"/>
  <c r="NM58" i="2"/>
  <c r="NN58" i="2"/>
  <c r="NO58" i="2"/>
  <c r="NP58" i="2"/>
  <c r="NR58" i="2"/>
  <c r="NS58" i="2"/>
  <c r="NT58" i="2"/>
  <c r="NU58" i="2"/>
  <c r="NV58" i="2"/>
  <c r="NY58" i="2"/>
  <c r="NZ58" i="2"/>
  <c r="OA58" i="2"/>
  <c r="OB58" i="2"/>
  <c r="OC58" i="2"/>
  <c r="OF58" i="2"/>
  <c r="OG58" i="2"/>
  <c r="OH58" i="2"/>
  <c r="OI58" i="2"/>
  <c r="OJ58" i="2"/>
  <c r="OM58" i="2"/>
  <c r="ON58" i="2"/>
  <c r="OO58" i="2"/>
  <c r="OP58" i="2"/>
  <c r="OQ58" i="2"/>
  <c r="OR58" i="2"/>
  <c r="OT58" i="2"/>
  <c r="OU58" i="2"/>
  <c r="OV58" i="2"/>
  <c r="OW58" i="2"/>
  <c r="OX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QC58" i="2"/>
  <c r="QD58" i="2"/>
  <c r="QE58" i="2"/>
  <c r="QF58" i="2"/>
  <c r="QG58" i="2"/>
  <c r="QH58" i="2"/>
  <c r="D59" i="2"/>
  <c r="E59" i="2"/>
  <c r="F59" i="2"/>
  <c r="G59" i="2"/>
  <c r="H59" i="2"/>
  <c r="K59" i="2"/>
  <c r="L59" i="2"/>
  <c r="M59" i="2"/>
  <c r="N59" i="2"/>
  <c r="O59" i="2"/>
  <c r="R59" i="2"/>
  <c r="S59" i="2"/>
  <c r="T59" i="2"/>
  <c r="U59" i="2"/>
  <c r="V59" i="2"/>
  <c r="Y59" i="2"/>
  <c r="Z59" i="2"/>
  <c r="AA59" i="2"/>
  <c r="AB59" i="2"/>
  <c r="AC59" i="2"/>
  <c r="AF59" i="2"/>
  <c r="AG59" i="2"/>
  <c r="AH59" i="2"/>
  <c r="AI59" i="2"/>
  <c r="AJ59" i="2"/>
  <c r="AM59" i="2"/>
  <c r="AN59" i="2"/>
  <c r="AO59" i="2"/>
  <c r="AP59" i="2"/>
  <c r="AQ59" i="2"/>
  <c r="AT59" i="2"/>
  <c r="AU59" i="2"/>
  <c r="AV59" i="2"/>
  <c r="AW59" i="2"/>
  <c r="AX59" i="2"/>
  <c r="BA59" i="2"/>
  <c r="BB59" i="2"/>
  <c r="BC59" i="2"/>
  <c r="BD59" i="2"/>
  <c r="BE59" i="2"/>
  <c r="BH59" i="2"/>
  <c r="BI59" i="2"/>
  <c r="BJ59" i="2"/>
  <c r="BK59" i="2"/>
  <c r="BL59" i="2"/>
  <c r="BO59" i="2"/>
  <c r="BP59" i="2"/>
  <c r="BQ59" i="2"/>
  <c r="BR59" i="2"/>
  <c r="BS59" i="2"/>
  <c r="BV59" i="2"/>
  <c r="BW59" i="2"/>
  <c r="BX59" i="2"/>
  <c r="BY59" i="2"/>
  <c r="BZ59" i="2"/>
  <c r="CC59" i="2"/>
  <c r="CD59" i="2"/>
  <c r="CE59" i="2"/>
  <c r="CF59" i="2"/>
  <c r="CG59" i="2"/>
  <c r="CJ59" i="2"/>
  <c r="CK59" i="2"/>
  <c r="CL59" i="2"/>
  <c r="CM59" i="2"/>
  <c r="CN59" i="2"/>
  <c r="CQ59" i="2"/>
  <c r="CR59" i="2"/>
  <c r="CS59" i="2"/>
  <c r="CT59" i="2"/>
  <c r="CU59" i="2"/>
  <c r="CX59" i="2"/>
  <c r="CY59" i="2"/>
  <c r="CZ59" i="2"/>
  <c r="DA59" i="2"/>
  <c r="DB59" i="2"/>
  <c r="DE59" i="2"/>
  <c r="DF59" i="2"/>
  <c r="DG59" i="2"/>
  <c r="DH59" i="2"/>
  <c r="DI59" i="2"/>
  <c r="DL59" i="2"/>
  <c r="DM59" i="2"/>
  <c r="DN59" i="2"/>
  <c r="DO59" i="2"/>
  <c r="DP59" i="2"/>
  <c r="DS59" i="2"/>
  <c r="DT59" i="2"/>
  <c r="DU59" i="2"/>
  <c r="DV59" i="2"/>
  <c r="DW59" i="2"/>
  <c r="DZ59" i="2"/>
  <c r="EA59" i="2"/>
  <c r="EB59" i="2"/>
  <c r="EC59" i="2"/>
  <c r="ED59" i="2"/>
  <c r="EG59" i="2"/>
  <c r="EH59" i="2"/>
  <c r="EI59" i="2"/>
  <c r="EJ59" i="2"/>
  <c r="EK59" i="2"/>
  <c r="EN59" i="2"/>
  <c r="EO59" i="2"/>
  <c r="EP59" i="2"/>
  <c r="EQ59" i="2"/>
  <c r="ER59" i="2"/>
  <c r="EU59" i="2"/>
  <c r="EV59" i="2"/>
  <c r="EX59" i="2"/>
  <c r="EY59" i="2"/>
  <c r="FB59" i="2"/>
  <c r="FC59" i="2"/>
  <c r="FD59" i="2"/>
  <c r="FE59" i="2"/>
  <c r="FF59" i="2"/>
  <c r="FI59" i="2"/>
  <c r="FJ59" i="2"/>
  <c r="FK59" i="2"/>
  <c r="FL59" i="2"/>
  <c r="FM59" i="2"/>
  <c r="FP59" i="2"/>
  <c r="FQ59" i="2"/>
  <c r="FR59" i="2"/>
  <c r="FS59" i="2"/>
  <c r="FT59" i="2"/>
  <c r="FW59" i="2"/>
  <c r="FX59" i="2"/>
  <c r="FY59" i="2"/>
  <c r="FZ59" i="2"/>
  <c r="GA59" i="2"/>
  <c r="GD59" i="2"/>
  <c r="GE59" i="2"/>
  <c r="GF59" i="2"/>
  <c r="GG59" i="2"/>
  <c r="GH59" i="2"/>
  <c r="GK59" i="2"/>
  <c r="GL59" i="2"/>
  <c r="GM59" i="2"/>
  <c r="GN59" i="2"/>
  <c r="GO59" i="2"/>
  <c r="GR59" i="2"/>
  <c r="GS59" i="2"/>
  <c r="GT59" i="2"/>
  <c r="GU59" i="2"/>
  <c r="GV59" i="2"/>
  <c r="GY59" i="2"/>
  <c r="GZ59" i="2"/>
  <c r="HA59" i="2"/>
  <c r="HB59" i="2"/>
  <c r="HC59" i="2"/>
  <c r="HF59" i="2"/>
  <c r="HG59" i="2"/>
  <c r="HH59" i="2"/>
  <c r="HI59" i="2"/>
  <c r="HJ59" i="2"/>
  <c r="HM59" i="2"/>
  <c r="HN59" i="2"/>
  <c r="HO59" i="2"/>
  <c r="HP59" i="2"/>
  <c r="HQ59" i="2"/>
  <c r="HT59" i="2"/>
  <c r="HU59" i="2"/>
  <c r="HV59" i="2"/>
  <c r="HW59" i="2"/>
  <c r="HX59" i="2"/>
  <c r="HY59" i="2"/>
  <c r="IA59" i="2"/>
  <c r="IB59" i="2"/>
  <c r="IC59" i="2"/>
  <c r="ID59" i="2"/>
  <c r="IE59" i="2"/>
  <c r="IH59" i="2"/>
  <c r="II59" i="2"/>
  <c r="IJ59" i="2"/>
  <c r="IK59" i="2"/>
  <c r="IL59" i="2"/>
  <c r="IM59" i="2"/>
  <c r="IO59" i="2"/>
  <c r="IP59" i="2"/>
  <c r="IQ59" i="2"/>
  <c r="IR59" i="2"/>
  <c r="IS59" i="2"/>
  <c r="IV59" i="2"/>
  <c r="IW59" i="2"/>
  <c r="IX59" i="2"/>
  <c r="IY59" i="2"/>
  <c r="IZ59" i="2"/>
  <c r="JC59" i="2"/>
  <c r="JD59" i="2"/>
  <c r="JG59" i="2"/>
  <c r="JJ59" i="2"/>
  <c r="JK59" i="2"/>
  <c r="JL59" i="2"/>
  <c r="JM59" i="2"/>
  <c r="JN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S59" i="2"/>
  <c r="KT59" i="2"/>
  <c r="KU59" i="2"/>
  <c r="KV59" i="2"/>
  <c r="KW59" i="2"/>
  <c r="KZ59" i="2"/>
  <c r="LA59" i="2"/>
  <c r="LB59" i="2"/>
  <c r="LC59" i="2"/>
  <c r="LD59" i="2"/>
  <c r="LG59" i="2"/>
  <c r="LH59" i="2"/>
  <c r="LI59" i="2"/>
  <c r="LJ59" i="2"/>
  <c r="LK59" i="2"/>
  <c r="LN59" i="2"/>
  <c r="LO59" i="2"/>
  <c r="LP59" i="2"/>
  <c r="LQ59" i="2"/>
  <c r="LR59" i="2"/>
  <c r="LS59" i="2"/>
  <c r="LU59" i="2"/>
  <c r="LV59" i="2"/>
  <c r="LY59" i="2"/>
  <c r="LZ59" i="2"/>
  <c r="MB59" i="2"/>
  <c r="MC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I59" i="2" s="1"/>
  <c r="NE59" i="2"/>
  <c r="NF59" i="2"/>
  <c r="NG59" i="2"/>
  <c r="NH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QC59" i="2"/>
  <c r="QD59" i="2"/>
  <c r="QE59" i="2"/>
  <c r="QF59" i="2"/>
  <c r="QG59" i="2"/>
  <c r="QH59" i="2"/>
  <c r="D60" i="2"/>
  <c r="E60" i="2"/>
  <c r="F60" i="2"/>
  <c r="G60" i="2"/>
  <c r="H60" i="2"/>
  <c r="K60" i="2"/>
  <c r="L60" i="2"/>
  <c r="M60" i="2"/>
  <c r="N60" i="2"/>
  <c r="O60" i="2"/>
  <c r="R60" i="2"/>
  <c r="S60" i="2"/>
  <c r="T60" i="2"/>
  <c r="U60" i="2"/>
  <c r="V60" i="2"/>
  <c r="W60" i="2"/>
  <c r="Y60" i="2"/>
  <c r="Z60" i="2"/>
  <c r="AA60" i="2"/>
  <c r="AB60" i="2"/>
  <c r="AC60" i="2"/>
  <c r="AD60" i="2"/>
  <c r="AF60" i="2"/>
  <c r="AG60" i="2"/>
  <c r="AH60" i="2"/>
  <c r="AI60" i="2"/>
  <c r="AJ60" i="2"/>
  <c r="AK60" i="2"/>
  <c r="AM60" i="2"/>
  <c r="AN60" i="2"/>
  <c r="AO60" i="2"/>
  <c r="AP60" i="2"/>
  <c r="AQ60" i="2"/>
  <c r="AR60" i="2"/>
  <c r="AT60" i="2"/>
  <c r="AU60" i="2"/>
  <c r="AV60" i="2"/>
  <c r="AW60" i="2"/>
  <c r="AX60" i="2"/>
  <c r="AY60" i="2"/>
  <c r="BA60" i="2"/>
  <c r="BB60" i="2"/>
  <c r="BC60" i="2"/>
  <c r="BD60" i="2"/>
  <c r="BE60" i="2"/>
  <c r="BF60" i="2"/>
  <c r="BH60" i="2"/>
  <c r="BI60" i="2"/>
  <c r="BJ60" i="2"/>
  <c r="BK60" i="2"/>
  <c r="BL60" i="2"/>
  <c r="BM60" i="2"/>
  <c r="BO60" i="2"/>
  <c r="BP60" i="2"/>
  <c r="BQ60" i="2"/>
  <c r="BR60" i="2"/>
  <c r="BS60" i="2"/>
  <c r="BT60" i="2"/>
  <c r="BV60" i="2"/>
  <c r="BW60" i="2"/>
  <c r="BX60" i="2"/>
  <c r="BY60" i="2"/>
  <c r="BZ60" i="2"/>
  <c r="CA60" i="2"/>
  <c r="CC60" i="2"/>
  <c r="CD60" i="2"/>
  <c r="CE60" i="2"/>
  <c r="CF60" i="2"/>
  <c r="CG60" i="2"/>
  <c r="CH60" i="2"/>
  <c r="CJ60" i="2"/>
  <c r="CK60" i="2"/>
  <c r="CL60" i="2"/>
  <c r="CM60" i="2"/>
  <c r="CN60" i="2"/>
  <c r="CO60" i="2"/>
  <c r="CQ60" i="2"/>
  <c r="CR60" i="2"/>
  <c r="CS60" i="2"/>
  <c r="CT60" i="2"/>
  <c r="CU60" i="2"/>
  <c r="CV60" i="2"/>
  <c r="CX60" i="2"/>
  <c r="CY60" i="2"/>
  <c r="CZ60" i="2"/>
  <c r="DA60" i="2"/>
  <c r="DB60" i="2"/>
  <c r="DC60" i="2"/>
  <c r="DE60" i="2"/>
  <c r="DF60" i="2"/>
  <c r="DG60" i="2"/>
  <c r="DH60" i="2"/>
  <c r="DI60" i="2"/>
  <c r="DJ60" i="2"/>
  <c r="DL60" i="2"/>
  <c r="DM60" i="2"/>
  <c r="DN60" i="2"/>
  <c r="DO60" i="2"/>
  <c r="DP60" i="2"/>
  <c r="DQ60" i="2"/>
  <c r="DS60" i="2"/>
  <c r="DT60" i="2"/>
  <c r="DU60" i="2"/>
  <c r="DV60" i="2"/>
  <c r="DW60" i="2"/>
  <c r="DX60" i="2"/>
  <c r="DZ60" i="2"/>
  <c r="EA60" i="2"/>
  <c r="EB60" i="2"/>
  <c r="EC60" i="2"/>
  <c r="ED60" i="2"/>
  <c r="EE60" i="2"/>
  <c r="EG60" i="2"/>
  <c r="EH60" i="2"/>
  <c r="EI60" i="2"/>
  <c r="EJ60" i="2"/>
  <c r="EK60" i="2"/>
  <c r="EL60" i="2"/>
  <c r="EN60" i="2"/>
  <c r="EO60" i="2"/>
  <c r="EP60" i="2"/>
  <c r="EQ60" i="2"/>
  <c r="ER60" i="2"/>
  <c r="ES60" i="2"/>
  <c r="EU60" i="2"/>
  <c r="EV60" i="2"/>
  <c r="EX60" i="2"/>
  <c r="EY60" i="2"/>
  <c r="EZ60" i="2"/>
  <c r="FB60" i="2"/>
  <c r="FC60" i="2"/>
  <c r="FD60" i="2"/>
  <c r="FE60" i="2"/>
  <c r="FF60" i="2"/>
  <c r="FG60" i="2"/>
  <c r="FI60" i="2"/>
  <c r="FJ60" i="2"/>
  <c r="FK60" i="2"/>
  <c r="FL60" i="2"/>
  <c r="FM60" i="2"/>
  <c r="FN60" i="2"/>
  <c r="FP60" i="2"/>
  <c r="FQ60" i="2"/>
  <c r="FR60" i="2"/>
  <c r="FS60" i="2"/>
  <c r="FT60" i="2"/>
  <c r="FU60" i="2"/>
  <c r="FW60" i="2"/>
  <c r="FX60" i="2"/>
  <c r="FY60" i="2"/>
  <c r="FZ60" i="2"/>
  <c r="GA60" i="2"/>
  <c r="GB60" i="2"/>
  <c r="GD60" i="2"/>
  <c r="GE60" i="2"/>
  <c r="GF60" i="2"/>
  <c r="GG60" i="2"/>
  <c r="GH60" i="2"/>
  <c r="GI60" i="2"/>
  <c r="GK60" i="2"/>
  <c r="GL60" i="2"/>
  <c r="GM60" i="2"/>
  <c r="GN60" i="2"/>
  <c r="GO60" i="2"/>
  <c r="GP60" i="2"/>
  <c r="GR60" i="2"/>
  <c r="GS60" i="2"/>
  <c r="GT60" i="2"/>
  <c r="GU60" i="2"/>
  <c r="GV60" i="2"/>
  <c r="GW60" i="2"/>
  <c r="GY60" i="2"/>
  <c r="GZ60" i="2"/>
  <c r="HA60" i="2"/>
  <c r="HB60" i="2"/>
  <c r="HC60" i="2"/>
  <c r="HD60" i="2"/>
  <c r="HF60" i="2"/>
  <c r="HG60" i="2"/>
  <c r="HH60" i="2"/>
  <c r="HI60" i="2"/>
  <c r="HJ60" i="2"/>
  <c r="HK60" i="2"/>
  <c r="HM60" i="2"/>
  <c r="HN60" i="2"/>
  <c r="HO60" i="2"/>
  <c r="HP60" i="2"/>
  <c r="HQ60" i="2"/>
  <c r="HR60" i="2"/>
  <c r="HT60" i="2"/>
  <c r="HU60" i="2"/>
  <c r="HV60" i="2"/>
  <c r="HW60" i="2"/>
  <c r="HX60" i="2"/>
  <c r="HY60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Y60" i="2"/>
  <c r="LZ60" i="2"/>
  <c r="MB60" i="2"/>
  <c r="MC60" i="2"/>
  <c r="ME60" i="2"/>
  <c r="MF60" i="2"/>
  <c r="MG60" i="2"/>
  <c r="MI60" i="2"/>
  <c r="MJ60" i="2"/>
  <c r="MK60" i="2"/>
  <c r="ML60" i="2"/>
  <c r="MM60" i="2"/>
  <c r="MN60" i="2"/>
  <c r="MP60" i="2"/>
  <c r="MQ60" i="2"/>
  <c r="MR60" i="2"/>
  <c r="MS60" i="2"/>
  <c r="MT60" i="2"/>
  <c r="MU60" i="2"/>
  <c r="MW60" i="2"/>
  <c r="MX60" i="2"/>
  <c r="MY60" i="2"/>
  <c r="MZ60" i="2"/>
  <c r="NA60" i="2"/>
  <c r="NB60" i="2"/>
  <c r="ND60" i="2"/>
  <c r="NE60" i="2"/>
  <c r="NF60" i="2"/>
  <c r="NG60" i="2"/>
  <c r="NH60" i="2"/>
  <c r="NI60" i="2"/>
  <c r="NK60" i="2"/>
  <c r="NL60" i="2"/>
  <c r="NM60" i="2"/>
  <c r="NN60" i="2"/>
  <c r="NO60" i="2"/>
  <c r="NP60" i="2"/>
  <c r="NR60" i="2"/>
  <c r="NS60" i="2"/>
  <c r="NT60" i="2"/>
  <c r="NU60" i="2"/>
  <c r="NV60" i="2"/>
  <c r="NW60" i="2"/>
  <c r="NY60" i="2"/>
  <c r="NZ60" i="2"/>
  <c r="OA60" i="2"/>
  <c r="OB60" i="2"/>
  <c r="OC60" i="2"/>
  <c r="OD60" i="2"/>
  <c r="OF60" i="2"/>
  <c r="OG60" i="2"/>
  <c r="OH60" i="2"/>
  <c r="OI60" i="2"/>
  <c r="OJ60" i="2"/>
  <c r="OK60" i="2"/>
  <c r="OM60" i="2"/>
  <c r="ON60" i="2"/>
  <c r="OO60" i="2"/>
  <c r="OP60" i="2"/>
  <c r="OQ60" i="2"/>
  <c r="OR60" i="2"/>
  <c r="OT60" i="2"/>
  <c r="OU60" i="2"/>
  <c r="OV60" i="2"/>
  <c r="OW60" i="2"/>
  <c r="OX60" i="2"/>
  <c r="OY60" i="2"/>
  <c r="PA60" i="2"/>
  <c r="PB60" i="2"/>
  <c r="PC60" i="2"/>
  <c r="PD60" i="2"/>
  <c r="PE60" i="2"/>
  <c r="PF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QC60" i="2"/>
  <c r="QD60" i="2"/>
  <c r="QE60" i="2"/>
  <c r="QF60" i="2"/>
  <c r="QG60" i="2"/>
  <c r="QH60" i="2"/>
  <c r="D61" i="2"/>
  <c r="E61" i="2"/>
  <c r="F61" i="2"/>
  <c r="G61" i="2"/>
  <c r="H61" i="2"/>
  <c r="K61" i="2"/>
  <c r="L61" i="2"/>
  <c r="M61" i="2"/>
  <c r="N61" i="2"/>
  <c r="O61" i="2"/>
  <c r="R61" i="2"/>
  <c r="S61" i="2"/>
  <c r="T61" i="2"/>
  <c r="U61" i="2"/>
  <c r="V61" i="2"/>
  <c r="Y61" i="2"/>
  <c r="Z61" i="2"/>
  <c r="AA61" i="2"/>
  <c r="AB61" i="2"/>
  <c r="AC61" i="2"/>
  <c r="AF61" i="2"/>
  <c r="AG61" i="2"/>
  <c r="AH61" i="2"/>
  <c r="AI61" i="2"/>
  <c r="AJ61" i="2"/>
  <c r="AM61" i="2"/>
  <c r="AN61" i="2"/>
  <c r="AO61" i="2"/>
  <c r="AP61" i="2"/>
  <c r="AQ61" i="2"/>
  <c r="AT61" i="2"/>
  <c r="AU61" i="2"/>
  <c r="AV61" i="2"/>
  <c r="AW61" i="2"/>
  <c r="AX61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V61" i="2"/>
  <c r="BW61" i="2"/>
  <c r="BX61" i="2"/>
  <c r="BY61" i="2"/>
  <c r="BZ61" i="2"/>
  <c r="CC61" i="2"/>
  <c r="CD61" i="2"/>
  <c r="CE61" i="2"/>
  <c r="CF61" i="2"/>
  <c r="CG61" i="2"/>
  <c r="CJ61" i="2"/>
  <c r="CK61" i="2"/>
  <c r="CL61" i="2"/>
  <c r="CM61" i="2"/>
  <c r="CN61" i="2"/>
  <c r="CQ61" i="2"/>
  <c r="CR61" i="2"/>
  <c r="CS61" i="2"/>
  <c r="CT61" i="2"/>
  <c r="CU61" i="2"/>
  <c r="CX61" i="2"/>
  <c r="CY61" i="2"/>
  <c r="CZ61" i="2"/>
  <c r="DA61" i="2"/>
  <c r="DB61" i="2"/>
  <c r="DE61" i="2"/>
  <c r="DF61" i="2"/>
  <c r="DG61" i="2"/>
  <c r="DH61" i="2"/>
  <c r="DI61" i="2"/>
  <c r="DL61" i="2"/>
  <c r="DM61" i="2"/>
  <c r="DN61" i="2"/>
  <c r="DO61" i="2"/>
  <c r="DP61" i="2"/>
  <c r="DS61" i="2"/>
  <c r="DT61" i="2"/>
  <c r="DU61" i="2"/>
  <c r="DV61" i="2"/>
  <c r="DW61" i="2"/>
  <c r="DZ61" i="2"/>
  <c r="EA61" i="2"/>
  <c r="EB61" i="2"/>
  <c r="EC61" i="2"/>
  <c r="ED61" i="2"/>
  <c r="EG61" i="2"/>
  <c r="EH61" i="2"/>
  <c r="EI61" i="2"/>
  <c r="EJ61" i="2"/>
  <c r="EK61" i="2"/>
  <c r="EN61" i="2"/>
  <c r="EO61" i="2"/>
  <c r="EP61" i="2"/>
  <c r="EQ61" i="2"/>
  <c r="ER61" i="2"/>
  <c r="EU61" i="2"/>
  <c r="EV61" i="2"/>
  <c r="EX61" i="2"/>
  <c r="EY61" i="2"/>
  <c r="FB61" i="2"/>
  <c r="FC61" i="2"/>
  <c r="FD61" i="2"/>
  <c r="FE61" i="2"/>
  <c r="FF61" i="2"/>
  <c r="FI61" i="2"/>
  <c r="FJ61" i="2"/>
  <c r="FK61" i="2"/>
  <c r="FL61" i="2"/>
  <c r="FM61" i="2"/>
  <c r="FP61" i="2"/>
  <c r="FQ61" i="2"/>
  <c r="FR61" i="2"/>
  <c r="FS61" i="2"/>
  <c r="FT61" i="2"/>
  <c r="FW61" i="2"/>
  <c r="FX61" i="2"/>
  <c r="FY61" i="2"/>
  <c r="FZ61" i="2"/>
  <c r="GA61" i="2"/>
  <c r="GD61" i="2"/>
  <c r="GE61" i="2"/>
  <c r="GF61" i="2"/>
  <c r="GG61" i="2"/>
  <c r="GH61" i="2"/>
  <c r="GK61" i="2"/>
  <c r="GL61" i="2"/>
  <c r="GM61" i="2"/>
  <c r="GN61" i="2"/>
  <c r="GO61" i="2"/>
  <c r="GR61" i="2"/>
  <c r="GS61" i="2"/>
  <c r="GT61" i="2"/>
  <c r="GU61" i="2"/>
  <c r="GV61" i="2"/>
  <c r="GY61" i="2"/>
  <c r="GZ61" i="2"/>
  <c r="HA61" i="2"/>
  <c r="HB61" i="2"/>
  <c r="HC61" i="2"/>
  <c r="HF61" i="2"/>
  <c r="HG61" i="2"/>
  <c r="HH61" i="2"/>
  <c r="HI61" i="2"/>
  <c r="HJ61" i="2"/>
  <c r="HM61" i="2"/>
  <c r="HN61" i="2"/>
  <c r="HO61" i="2"/>
  <c r="HP61" i="2"/>
  <c r="HQ61" i="2"/>
  <c r="HT61" i="2"/>
  <c r="HU61" i="2"/>
  <c r="HV61" i="2"/>
  <c r="HW61" i="2"/>
  <c r="HX61" i="2"/>
  <c r="HY61" i="2"/>
  <c r="IA61" i="2"/>
  <c r="IB61" i="2"/>
  <c r="IC61" i="2"/>
  <c r="ID61" i="2"/>
  <c r="IE61" i="2"/>
  <c r="IH61" i="2"/>
  <c r="II61" i="2"/>
  <c r="IJ61" i="2"/>
  <c r="IK61" i="2"/>
  <c r="IL61" i="2"/>
  <c r="IM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G61" i="2"/>
  <c r="JJ61" i="2"/>
  <c r="JK61" i="2"/>
  <c r="JL61" i="2"/>
  <c r="JM61" i="2"/>
  <c r="JN61" i="2"/>
  <c r="JQ61" i="2"/>
  <c r="JR61" i="2"/>
  <c r="JS61" i="2"/>
  <c r="JT61" i="2"/>
  <c r="JU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N61" i="2"/>
  <c r="LO61" i="2"/>
  <c r="LP61" i="2"/>
  <c r="LQ61" i="2"/>
  <c r="LR61" i="2"/>
  <c r="LS61" i="2"/>
  <c r="LU61" i="2"/>
  <c r="LV61" i="2"/>
  <c r="LY61" i="2"/>
  <c r="MB61" i="2"/>
  <c r="MC61" i="2"/>
  <c r="ME61" i="2"/>
  <c r="MF61" i="2"/>
  <c r="MI61" i="2"/>
  <c r="MJ61" i="2"/>
  <c r="MK61" i="2"/>
  <c r="ML61" i="2"/>
  <c r="MM61" i="2"/>
  <c r="MN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K61" i="2"/>
  <c r="NL61" i="2"/>
  <c r="NM61" i="2"/>
  <c r="NN61" i="2"/>
  <c r="NO61" i="2"/>
  <c r="NP61" i="2"/>
  <c r="NR61" i="2"/>
  <c r="NS61" i="2"/>
  <c r="NT61" i="2"/>
  <c r="NU61" i="2"/>
  <c r="NV61" i="2"/>
  <c r="NY61" i="2"/>
  <c r="NZ61" i="2"/>
  <c r="OA61" i="2"/>
  <c r="OB61" i="2"/>
  <c r="OC61" i="2"/>
  <c r="OF61" i="2"/>
  <c r="OG61" i="2"/>
  <c r="OH61" i="2"/>
  <c r="OI61" i="2"/>
  <c r="OJ61" i="2"/>
  <c r="OM61" i="2"/>
  <c r="ON61" i="2"/>
  <c r="OO61" i="2"/>
  <c r="OP61" i="2"/>
  <c r="OQ61" i="2"/>
  <c r="OR61" i="2"/>
  <c r="OT61" i="2"/>
  <c r="OU61" i="2"/>
  <c r="OV61" i="2"/>
  <c r="OW61" i="2"/>
  <c r="OX61" i="2"/>
  <c r="PA61" i="2"/>
  <c r="PB61" i="2"/>
  <c r="PC61" i="2"/>
  <c r="PD61" i="2"/>
  <c r="PE61" i="2"/>
  <c r="PF61" i="2"/>
  <c r="PH61" i="2"/>
  <c r="PI61" i="2"/>
  <c r="PJ61" i="2"/>
  <c r="PK61" i="2"/>
  <c r="PL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QC61" i="2"/>
  <c r="QD61" i="2"/>
  <c r="QE61" i="2"/>
  <c r="QF61" i="2"/>
  <c r="QG61" i="2"/>
  <c r="QH61" i="2"/>
  <c r="D62" i="2"/>
  <c r="E62" i="2"/>
  <c r="F62" i="2"/>
  <c r="G62" i="2"/>
  <c r="H62" i="2"/>
  <c r="K62" i="2"/>
  <c r="L62" i="2"/>
  <c r="M62" i="2"/>
  <c r="N62" i="2"/>
  <c r="O62" i="2"/>
  <c r="R62" i="2"/>
  <c r="S62" i="2"/>
  <c r="T62" i="2"/>
  <c r="U62" i="2"/>
  <c r="V62" i="2"/>
  <c r="Y62" i="2"/>
  <c r="Z62" i="2"/>
  <c r="AA62" i="2"/>
  <c r="AB62" i="2"/>
  <c r="AC62" i="2"/>
  <c r="AF62" i="2"/>
  <c r="AG62" i="2"/>
  <c r="AH62" i="2"/>
  <c r="AI62" i="2"/>
  <c r="AJ62" i="2"/>
  <c r="AK62" i="2"/>
  <c r="AM62" i="2"/>
  <c r="AN62" i="2"/>
  <c r="AO62" i="2"/>
  <c r="AP62" i="2"/>
  <c r="AQ62" i="2"/>
  <c r="AT62" i="2"/>
  <c r="AU62" i="2"/>
  <c r="AV62" i="2"/>
  <c r="AW62" i="2"/>
  <c r="AX62" i="2"/>
  <c r="BA62" i="2"/>
  <c r="BB62" i="2"/>
  <c r="BC62" i="2"/>
  <c r="BD62" i="2"/>
  <c r="BE62" i="2"/>
  <c r="BH62" i="2"/>
  <c r="BI62" i="2"/>
  <c r="BJ62" i="2"/>
  <c r="BK62" i="2"/>
  <c r="BL62" i="2"/>
  <c r="BM62" i="2"/>
  <c r="BO62" i="2"/>
  <c r="BP62" i="2"/>
  <c r="BQ62" i="2"/>
  <c r="BR62" i="2"/>
  <c r="BS62" i="2"/>
  <c r="BV62" i="2"/>
  <c r="BW62" i="2"/>
  <c r="BX62" i="2"/>
  <c r="BY62" i="2"/>
  <c r="BZ62" i="2"/>
  <c r="CA62" i="2"/>
  <c r="CC62" i="2"/>
  <c r="CD62" i="2"/>
  <c r="CE62" i="2"/>
  <c r="CF62" i="2"/>
  <c r="CG62" i="2"/>
  <c r="CJ62" i="2"/>
  <c r="CK62" i="2"/>
  <c r="CL62" i="2"/>
  <c r="CM62" i="2"/>
  <c r="CN62" i="2"/>
  <c r="CQ62" i="2"/>
  <c r="CR62" i="2"/>
  <c r="CS62" i="2"/>
  <c r="CT62" i="2"/>
  <c r="CU62" i="2"/>
  <c r="CX62" i="2"/>
  <c r="CY62" i="2"/>
  <c r="CZ62" i="2"/>
  <c r="DA62" i="2"/>
  <c r="DB62" i="2"/>
  <c r="DC62" i="2"/>
  <c r="DE62" i="2"/>
  <c r="DF62" i="2"/>
  <c r="DG62" i="2"/>
  <c r="DH62" i="2"/>
  <c r="DI62" i="2"/>
  <c r="DL62" i="2"/>
  <c r="DM62" i="2"/>
  <c r="DN62" i="2"/>
  <c r="DO62" i="2"/>
  <c r="DP62" i="2"/>
  <c r="DS62" i="2"/>
  <c r="DT62" i="2"/>
  <c r="DU62" i="2"/>
  <c r="DV62" i="2"/>
  <c r="DW62" i="2"/>
  <c r="DZ62" i="2"/>
  <c r="EA62" i="2"/>
  <c r="EB62" i="2"/>
  <c r="EC62" i="2"/>
  <c r="ED62" i="2"/>
  <c r="EG62" i="2"/>
  <c r="EH62" i="2"/>
  <c r="EI62" i="2"/>
  <c r="EJ62" i="2"/>
  <c r="EK62" i="2"/>
  <c r="EN62" i="2"/>
  <c r="EO62" i="2"/>
  <c r="EP62" i="2"/>
  <c r="EQ62" i="2"/>
  <c r="ER62" i="2"/>
  <c r="ES62" i="2"/>
  <c r="EU62" i="2"/>
  <c r="EV62" i="2"/>
  <c r="EX62" i="2"/>
  <c r="EY62" i="2"/>
  <c r="FB62" i="2"/>
  <c r="FC62" i="2"/>
  <c r="FD62" i="2"/>
  <c r="FE62" i="2"/>
  <c r="FF62" i="2"/>
  <c r="FI62" i="2"/>
  <c r="FJ62" i="2"/>
  <c r="FK62" i="2"/>
  <c r="FL62" i="2"/>
  <c r="FM62" i="2"/>
  <c r="FP62" i="2"/>
  <c r="FQ62" i="2"/>
  <c r="FR62" i="2"/>
  <c r="FS62" i="2"/>
  <c r="FT62" i="2"/>
  <c r="FW62" i="2"/>
  <c r="FX62" i="2"/>
  <c r="FY62" i="2"/>
  <c r="FZ62" i="2"/>
  <c r="GA62" i="2"/>
  <c r="GD62" i="2"/>
  <c r="GE62" i="2"/>
  <c r="GF62" i="2"/>
  <c r="GG62" i="2"/>
  <c r="GH62" i="2"/>
  <c r="GK62" i="2"/>
  <c r="GL62" i="2"/>
  <c r="GM62" i="2"/>
  <c r="GN62" i="2"/>
  <c r="GO62" i="2"/>
  <c r="GR62" i="2"/>
  <c r="GS62" i="2"/>
  <c r="GT62" i="2"/>
  <c r="GU62" i="2"/>
  <c r="GV62" i="2"/>
  <c r="GW62" i="2"/>
  <c r="GY62" i="2"/>
  <c r="GZ62" i="2"/>
  <c r="HA62" i="2"/>
  <c r="HB62" i="2"/>
  <c r="HC62" i="2"/>
  <c r="HD62" i="2"/>
  <c r="HF62" i="2"/>
  <c r="HG62" i="2"/>
  <c r="HH62" i="2"/>
  <c r="HI62" i="2"/>
  <c r="HJ62" i="2"/>
  <c r="HK62" i="2"/>
  <c r="HM62" i="2"/>
  <c r="HN62" i="2"/>
  <c r="HO62" i="2"/>
  <c r="HP62" i="2"/>
  <c r="HQ62" i="2"/>
  <c r="HR62" i="2"/>
  <c r="HT62" i="2"/>
  <c r="HU62" i="2"/>
  <c r="HV62" i="2"/>
  <c r="HW62" i="2"/>
  <c r="HX62" i="2"/>
  <c r="HY62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N62" i="2"/>
  <c r="LO62" i="2"/>
  <c r="LP62" i="2"/>
  <c r="LQ62" i="2"/>
  <c r="LR62" i="2"/>
  <c r="LS62" i="2"/>
  <c r="LU62" i="2"/>
  <c r="LV62" i="2"/>
  <c r="LY62" i="2"/>
  <c r="LZ62" i="2"/>
  <c r="MB62" i="2"/>
  <c r="MC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QC62" i="2"/>
  <c r="QD62" i="2"/>
  <c r="QE62" i="2"/>
  <c r="QF62" i="2"/>
  <c r="QG62" i="2"/>
  <c r="QH62" i="2"/>
  <c r="D63" i="2"/>
  <c r="E63" i="2"/>
  <c r="F63" i="2"/>
  <c r="G63" i="2"/>
  <c r="H63" i="2"/>
  <c r="K63" i="2"/>
  <c r="L63" i="2"/>
  <c r="M63" i="2"/>
  <c r="N63" i="2"/>
  <c r="O63" i="2"/>
  <c r="R63" i="2"/>
  <c r="S63" i="2"/>
  <c r="T63" i="2"/>
  <c r="U63" i="2"/>
  <c r="V63" i="2"/>
  <c r="Y63" i="2"/>
  <c r="Z63" i="2"/>
  <c r="AA63" i="2"/>
  <c r="AB63" i="2"/>
  <c r="AC63" i="2"/>
  <c r="AF63" i="2"/>
  <c r="AG63" i="2"/>
  <c r="AH63" i="2"/>
  <c r="AI63" i="2"/>
  <c r="AJ63" i="2"/>
  <c r="AM63" i="2"/>
  <c r="AN63" i="2"/>
  <c r="AO63" i="2"/>
  <c r="AP63" i="2"/>
  <c r="AQ63" i="2"/>
  <c r="AT63" i="2"/>
  <c r="AU63" i="2"/>
  <c r="AV63" i="2"/>
  <c r="AW63" i="2"/>
  <c r="AX63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V63" i="2"/>
  <c r="BW63" i="2"/>
  <c r="BX63" i="2"/>
  <c r="BY63" i="2"/>
  <c r="BZ63" i="2"/>
  <c r="CC63" i="2"/>
  <c r="CD63" i="2"/>
  <c r="CE63" i="2"/>
  <c r="CF63" i="2"/>
  <c r="CG63" i="2"/>
  <c r="CJ63" i="2"/>
  <c r="CK63" i="2"/>
  <c r="CL63" i="2"/>
  <c r="CM63" i="2"/>
  <c r="CN63" i="2"/>
  <c r="CQ63" i="2"/>
  <c r="CR63" i="2"/>
  <c r="CS63" i="2"/>
  <c r="CT63" i="2"/>
  <c r="CU63" i="2"/>
  <c r="CX63" i="2"/>
  <c r="CY63" i="2"/>
  <c r="CZ63" i="2"/>
  <c r="DA63" i="2"/>
  <c r="DB63" i="2"/>
  <c r="DC63" i="2"/>
  <c r="DE63" i="2"/>
  <c r="DF63" i="2"/>
  <c r="DG63" i="2"/>
  <c r="DH63" i="2"/>
  <c r="DI63" i="2"/>
  <c r="DL63" i="2"/>
  <c r="DM63" i="2"/>
  <c r="DN63" i="2"/>
  <c r="DO63" i="2"/>
  <c r="DP63" i="2"/>
  <c r="DS63" i="2"/>
  <c r="DT63" i="2"/>
  <c r="DU63" i="2"/>
  <c r="DV63" i="2"/>
  <c r="DW63" i="2"/>
  <c r="DX63" i="2"/>
  <c r="DZ63" i="2"/>
  <c r="EA63" i="2"/>
  <c r="EB63" i="2"/>
  <c r="EC63" i="2"/>
  <c r="ED63" i="2"/>
  <c r="EG63" i="2"/>
  <c r="EH63" i="2"/>
  <c r="EI63" i="2"/>
  <c r="EJ63" i="2"/>
  <c r="EK63" i="2"/>
  <c r="EN63" i="2"/>
  <c r="EO63" i="2"/>
  <c r="EP63" i="2"/>
  <c r="EQ63" i="2"/>
  <c r="ER63" i="2"/>
  <c r="EU63" i="2"/>
  <c r="EV63" i="2"/>
  <c r="EX63" i="2"/>
  <c r="EY63" i="2"/>
  <c r="EZ63" i="2"/>
  <c r="FB63" i="2"/>
  <c r="FC63" i="2"/>
  <c r="FD63" i="2"/>
  <c r="FE63" i="2"/>
  <c r="FF63" i="2"/>
  <c r="FI63" i="2"/>
  <c r="FJ63" i="2"/>
  <c r="FK63" i="2"/>
  <c r="FL63" i="2"/>
  <c r="FM63" i="2"/>
  <c r="FP63" i="2"/>
  <c r="FQ63" i="2"/>
  <c r="FR63" i="2"/>
  <c r="FS63" i="2"/>
  <c r="FT63" i="2"/>
  <c r="FU63" i="2"/>
  <c r="FW63" i="2"/>
  <c r="FX63" i="2"/>
  <c r="FY63" i="2"/>
  <c r="FZ63" i="2"/>
  <c r="GA63" i="2"/>
  <c r="GB63" i="2"/>
  <c r="GD63" i="2"/>
  <c r="GE63" i="2"/>
  <c r="GF63" i="2"/>
  <c r="GG63" i="2"/>
  <c r="GH63" i="2"/>
  <c r="GK63" i="2"/>
  <c r="GL63" i="2"/>
  <c r="GM63" i="2"/>
  <c r="GN63" i="2"/>
  <c r="GO63" i="2"/>
  <c r="GR63" i="2"/>
  <c r="GS63" i="2"/>
  <c r="GW63" i="2" s="1"/>
  <c r="GT63" i="2"/>
  <c r="GU63" i="2"/>
  <c r="GV63" i="2"/>
  <c r="GY63" i="2"/>
  <c r="GZ63" i="2"/>
  <c r="HA63" i="2"/>
  <c r="HB63" i="2"/>
  <c r="HC63" i="2"/>
  <c r="HF63" i="2"/>
  <c r="HG63" i="2"/>
  <c r="HH63" i="2"/>
  <c r="HI63" i="2"/>
  <c r="HJ63" i="2"/>
  <c r="HM63" i="2"/>
  <c r="HN63" i="2"/>
  <c r="HO63" i="2"/>
  <c r="HP63" i="2"/>
  <c r="HQ63" i="2"/>
  <c r="HT63" i="2"/>
  <c r="HU63" i="2"/>
  <c r="HV63" i="2"/>
  <c r="HW63" i="2"/>
  <c r="HX63" i="2"/>
  <c r="HY63" i="2"/>
  <c r="IA63" i="2"/>
  <c r="IB63" i="2"/>
  <c r="IC63" i="2"/>
  <c r="ID63" i="2"/>
  <c r="IE63" i="2"/>
  <c r="IH63" i="2"/>
  <c r="II63" i="2"/>
  <c r="IJ63" i="2"/>
  <c r="IK63" i="2"/>
  <c r="IL63" i="2"/>
  <c r="IM63" i="2"/>
  <c r="IO63" i="2"/>
  <c r="IP63" i="2"/>
  <c r="IQ63" i="2"/>
  <c r="IR63" i="2"/>
  <c r="IS63" i="2"/>
  <c r="IV63" i="2"/>
  <c r="IW63" i="2"/>
  <c r="IX63" i="2"/>
  <c r="IY63" i="2"/>
  <c r="IZ63" i="2"/>
  <c r="JA63" i="2"/>
  <c r="JC63" i="2"/>
  <c r="JD63" i="2"/>
  <c r="JG63" i="2"/>
  <c r="JJ63" i="2"/>
  <c r="JK63" i="2"/>
  <c r="JL63" i="2"/>
  <c r="JM63" i="2"/>
  <c r="JN63" i="2"/>
  <c r="JQ63" i="2"/>
  <c r="JR63" i="2"/>
  <c r="JS63" i="2"/>
  <c r="JT63" i="2"/>
  <c r="JU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S63" i="2"/>
  <c r="KT63" i="2"/>
  <c r="KV63" i="2"/>
  <c r="KW63" i="2"/>
  <c r="KZ63" i="2"/>
  <c r="LA63" i="2"/>
  <c r="LB63" i="2"/>
  <c r="LC63" i="2"/>
  <c r="LD63" i="2"/>
  <c r="LG63" i="2"/>
  <c r="LH63" i="2"/>
  <c r="LI63" i="2"/>
  <c r="LJ63" i="2"/>
  <c r="LK63" i="2"/>
  <c r="LN63" i="2"/>
  <c r="LO63" i="2"/>
  <c r="LP63" i="2"/>
  <c r="LQ63" i="2"/>
  <c r="LR63" i="2"/>
  <c r="LS63" i="2"/>
  <c r="LU63" i="2"/>
  <c r="LV63" i="2"/>
  <c r="LY63" i="2"/>
  <c r="LZ63" i="2"/>
  <c r="MB63" i="2"/>
  <c r="MC63" i="2"/>
  <c r="ME63" i="2"/>
  <c r="MF63" i="2"/>
  <c r="MI63" i="2"/>
  <c r="MJ63" i="2"/>
  <c r="MK63" i="2"/>
  <c r="ML63" i="2"/>
  <c r="MM63" i="2"/>
  <c r="MN63" i="2"/>
  <c r="MP63" i="2"/>
  <c r="MQ63" i="2"/>
  <c r="MR63" i="2"/>
  <c r="MS63" i="2"/>
  <c r="MT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QC63" i="2"/>
  <c r="QD63" i="2"/>
  <c r="QE63" i="2"/>
  <c r="QF63" i="2"/>
  <c r="QG63" i="2"/>
  <c r="QH63" i="2"/>
  <c r="D64" i="2"/>
  <c r="E64" i="2"/>
  <c r="F64" i="2"/>
  <c r="G64" i="2"/>
  <c r="H64" i="2"/>
  <c r="K64" i="2"/>
  <c r="L64" i="2"/>
  <c r="M64" i="2"/>
  <c r="N64" i="2"/>
  <c r="O64" i="2"/>
  <c r="R64" i="2"/>
  <c r="S64" i="2"/>
  <c r="T64" i="2"/>
  <c r="U64" i="2"/>
  <c r="V64" i="2"/>
  <c r="Y64" i="2"/>
  <c r="Z64" i="2"/>
  <c r="AA64" i="2"/>
  <c r="AB64" i="2"/>
  <c r="AC64" i="2"/>
  <c r="AF64" i="2"/>
  <c r="AG64" i="2"/>
  <c r="AH64" i="2"/>
  <c r="AI64" i="2"/>
  <c r="AJ64" i="2"/>
  <c r="AM64" i="2"/>
  <c r="AN64" i="2"/>
  <c r="AO64" i="2"/>
  <c r="AP64" i="2"/>
  <c r="AQ64" i="2"/>
  <c r="AT64" i="2"/>
  <c r="AU64" i="2"/>
  <c r="AV64" i="2"/>
  <c r="AW64" i="2"/>
  <c r="AX64" i="2"/>
  <c r="BA64" i="2"/>
  <c r="BB64" i="2"/>
  <c r="BC64" i="2"/>
  <c r="BD64" i="2"/>
  <c r="BE64" i="2"/>
  <c r="BH64" i="2"/>
  <c r="BI64" i="2"/>
  <c r="BJ64" i="2"/>
  <c r="BK64" i="2"/>
  <c r="BL64" i="2"/>
  <c r="BO64" i="2"/>
  <c r="BP64" i="2"/>
  <c r="BQ64" i="2"/>
  <c r="BR64" i="2"/>
  <c r="BS64" i="2"/>
  <c r="BV64" i="2"/>
  <c r="BW64" i="2"/>
  <c r="BX64" i="2"/>
  <c r="BY64" i="2"/>
  <c r="BZ64" i="2"/>
  <c r="CC64" i="2"/>
  <c r="CD64" i="2"/>
  <c r="CE64" i="2"/>
  <c r="CF64" i="2"/>
  <c r="CG64" i="2"/>
  <c r="CJ64" i="2"/>
  <c r="CK64" i="2"/>
  <c r="CL64" i="2"/>
  <c r="CM64" i="2"/>
  <c r="CN64" i="2"/>
  <c r="CQ64" i="2"/>
  <c r="CR64" i="2"/>
  <c r="CS64" i="2"/>
  <c r="CT64" i="2"/>
  <c r="CU64" i="2"/>
  <c r="CX64" i="2"/>
  <c r="CY64" i="2"/>
  <c r="CZ64" i="2"/>
  <c r="DA64" i="2"/>
  <c r="DB64" i="2"/>
  <c r="DE64" i="2"/>
  <c r="DF64" i="2"/>
  <c r="DG64" i="2"/>
  <c r="DH64" i="2"/>
  <c r="DI64" i="2"/>
  <c r="DL64" i="2"/>
  <c r="DM64" i="2"/>
  <c r="DN64" i="2"/>
  <c r="DO64" i="2"/>
  <c r="DP64" i="2"/>
  <c r="DS64" i="2"/>
  <c r="DT64" i="2"/>
  <c r="DU64" i="2"/>
  <c r="DV64" i="2"/>
  <c r="DW64" i="2"/>
  <c r="DZ64" i="2"/>
  <c r="EA64" i="2"/>
  <c r="EB64" i="2"/>
  <c r="EC64" i="2"/>
  <c r="ED64" i="2"/>
  <c r="EG64" i="2"/>
  <c r="EH64" i="2"/>
  <c r="EI64" i="2"/>
  <c r="EJ64" i="2"/>
  <c r="EK64" i="2"/>
  <c r="EN64" i="2"/>
  <c r="EO64" i="2"/>
  <c r="EP64" i="2"/>
  <c r="EQ64" i="2"/>
  <c r="ER64" i="2"/>
  <c r="EU64" i="2"/>
  <c r="EV64" i="2"/>
  <c r="EX64" i="2"/>
  <c r="EY64" i="2"/>
  <c r="FB64" i="2"/>
  <c r="FC64" i="2"/>
  <c r="FD64" i="2"/>
  <c r="FE64" i="2"/>
  <c r="FF64" i="2"/>
  <c r="FI64" i="2"/>
  <c r="FJ64" i="2"/>
  <c r="FK64" i="2"/>
  <c r="FL64" i="2"/>
  <c r="FM64" i="2"/>
  <c r="FP64" i="2"/>
  <c r="FQ64" i="2"/>
  <c r="FR64" i="2"/>
  <c r="FS64" i="2"/>
  <c r="FT64" i="2"/>
  <c r="FW64" i="2"/>
  <c r="FX64" i="2"/>
  <c r="FY64" i="2"/>
  <c r="FZ64" i="2"/>
  <c r="GA64" i="2"/>
  <c r="GD64" i="2"/>
  <c r="GE64" i="2"/>
  <c r="GF64" i="2"/>
  <c r="GG64" i="2"/>
  <c r="GH64" i="2"/>
  <c r="GK64" i="2"/>
  <c r="GL64" i="2"/>
  <c r="GM64" i="2"/>
  <c r="GN64" i="2"/>
  <c r="GO64" i="2"/>
  <c r="GR64" i="2"/>
  <c r="GS64" i="2"/>
  <c r="GT64" i="2"/>
  <c r="GU64" i="2"/>
  <c r="GV64" i="2"/>
  <c r="GY64" i="2"/>
  <c r="GZ64" i="2"/>
  <c r="HA64" i="2"/>
  <c r="HB64" i="2"/>
  <c r="HC64" i="2"/>
  <c r="HF64" i="2"/>
  <c r="HG64" i="2"/>
  <c r="HH64" i="2"/>
  <c r="HI64" i="2"/>
  <c r="HJ64" i="2"/>
  <c r="HM64" i="2"/>
  <c r="HN64" i="2"/>
  <c r="HO64" i="2"/>
  <c r="HP64" i="2"/>
  <c r="HQ64" i="2"/>
  <c r="HT64" i="2"/>
  <c r="HU64" i="2"/>
  <c r="HV64" i="2"/>
  <c r="HW64" i="2"/>
  <c r="HX64" i="2"/>
  <c r="HY64" i="2"/>
  <c r="IA64" i="2"/>
  <c r="IB64" i="2"/>
  <c r="IC64" i="2"/>
  <c r="ID64" i="2"/>
  <c r="IE64" i="2"/>
  <c r="IH64" i="2"/>
  <c r="II64" i="2"/>
  <c r="IJ64" i="2"/>
  <c r="IK64" i="2"/>
  <c r="IL64" i="2"/>
  <c r="IM64" i="2"/>
  <c r="IO64" i="2"/>
  <c r="IP64" i="2"/>
  <c r="IQ64" i="2"/>
  <c r="IR64" i="2"/>
  <c r="IS64" i="2"/>
  <c r="IV64" i="2"/>
  <c r="IW64" i="2"/>
  <c r="IX64" i="2"/>
  <c r="IY64" i="2"/>
  <c r="IZ64" i="2"/>
  <c r="JC64" i="2"/>
  <c r="JD64" i="2"/>
  <c r="JG64" i="2"/>
  <c r="JJ64" i="2"/>
  <c r="JK64" i="2"/>
  <c r="JL64" i="2"/>
  <c r="JM64" i="2"/>
  <c r="JN64" i="2"/>
  <c r="JQ64" i="2"/>
  <c r="JR64" i="2"/>
  <c r="JS64" i="2"/>
  <c r="JT64" i="2"/>
  <c r="JU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S64" i="2"/>
  <c r="KT64" i="2"/>
  <c r="KU64" i="2"/>
  <c r="KV64" i="2"/>
  <c r="KW64" i="2"/>
  <c r="KZ64" i="2"/>
  <c r="LA64" i="2"/>
  <c r="LB64" i="2"/>
  <c r="LC64" i="2"/>
  <c r="LD64" i="2"/>
  <c r="LG64" i="2"/>
  <c r="LH64" i="2"/>
  <c r="LI64" i="2"/>
  <c r="LJ64" i="2"/>
  <c r="LK64" i="2"/>
  <c r="LN64" i="2"/>
  <c r="LO64" i="2"/>
  <c r="LP64" i="2"/>
  <c r="LQ64" i="2"/>
  <c r="LR64" i="2"/>
  <c r="LS64" i="2"/>
  <c r="LU64" i="2"/>
  <c r="LV64" i="2"/>
  <c r="LY64" i="2"/>
  <c r="MB64" i="2"/>
  <c r="MC64" i="2"/>
  <c r="ME64" i="2"/>
  <c r="MF64" i="2"/>
  <c r="MI64" i="2"/>
  <c r="MJ64" i="2"/>
  <c r="MK64" i="2"/>
  <c r="ML64" i="2"/>
  <c r="MM64" i="2"/>
  <c r="MN64" i="2"/>
  <c r="MP64" i="2"/>
  <c r="MQ64" i="2"/>
  <c r="MR64" i="2"/>
  <c r="MS64" i="2"/>
  <c r="MT64" i="2"/>
  <c r="MW64" i="2"/>
  <c r="MX64" i="2"/>
  <c r="MY64" i="2"/>
  <c r="MZ64" i="2"/>
  <c r="NA64" i="2"/>
  <c r="NB64" i="2"/>
  <c r="ND64" i="2"/>
  <c r="NE64" i="2"/>
  <c r="NF64" i="2"/>
  <c r="NG64" i="2"/>
  <c r="NH64" i="2"/>
  <c r="NK64" i="2"/>
  <c r="NL64" i="2"/>
  <c r="NM64" i="2"/>
  <c r="NN64" i="2"/>
  <c r="NO64" i="2"/>
  <c r="NP64" i="2"/>
  <c r="NR64" i="2"/>
  <c r="NS64" i="2"/>
  <c r="NT64" i="2"/>
  <c r="NU64" i="2"/>
  <c r="NV64" i="2"/>
  <c r="NY64" i="2"/>
  <c r="NZ64" i="2"/>
  <c r="OA64" i="2"/>
  <c r="OB64" i="2"/>
  <c r="OC64" i="2"/>
  <c r="OF64" i="2"/>
  <c r="OG64" i="2"/>
  <c r="OH64" i="2"/>
  <c r="OI64" i="2"/>
  <c r="OJ64" i="2"/>
  <c r="OM64" i="2"/>
  <c r="ON64" i="2"/>
  <c r="OO64" i="2"/>
  <c r="OP64" i="2"/>
  <c r="OQ64" i="2"/>
  <c r="OR64" i="2"/>
  <c r="OT64" i="2"/>
  <c r="OU64" i="2"/>
  <c r="OV64" i="2"/>
  <c r="OW64" i="2"/>
  <c r="OX64" i="2"/>
  <c r="PA64" i="2"/>
  <c r="PB64" i="2"/>
  <c r="PC64" i="2"/>
  <c r="PD64" i="2"/>
  <c r="PE64" i="2"/>
  <c r="PF64" i="2"/>
  <c r="PH64" i="2"/>
  <c r="PI64" i="2"/>
  <c r="PJ64" i="2"/>
  <c r="PK64" i="2"/>
  <c r="PL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QC64" i="2"/>
  <c r="QD64" i="2"/>
  <c r="QE64" i="2"/>
  <c r="QF64" i="2"/>
  <c r="QG64" i="2"/>
  <c r="QH64" i="2"/>
  <c r="D65" i="2"/>
  <c r="E65" i="2"/>
  <c r="F65" i="2"/>
  <c r="G65" i="2"/>
  <c r="H65" i="2"/>
  <c r="K65" i="2"/>
  <c r="L65" i="2"/>
  <c r="M65" i="2"/>
  <c r="N65" i="2"/>
  <c r="O65" i="2"/>
  <c r="R65" i="2"/>
  <c r="S65" i="2"/>
  <c r="T65" i="2"/>
  <c r="U65" i="2"/>
  <c r="V65" i="2"/>
  <c r="Y65" i="2"/>
  <c r="Z65" i="2"/>
  <c r="AA65" i="2"/>
  <c r="AB65" i="2"/>
  <c r="AC65" i="2"/>
  <c r="AF65" i="2"/>
  <c r="AG65" i="2"/>
  <c r="AH65" i="2"/>
  <c r="AI65" i="2"/>
  <c r="AJ65" i="2"/>
  <c r="AM65" i="2"/>
  <c r="AN65" i="2"/>
  <c r="AO65" i="2"/>
  <c r="AP65" i="2"/>
  <c r="AQ65" i="2"/>
  <c r="AT65" i="2"/>
  <c r="AU65" i="2"/>
  <c r="AV65" i="2"/>
  <c r="AW65" i="2"/>
  <c r="AX65" i="2"/>
  <c r="BA65" i="2"/>
  <c r="BB65" i="2"/>
  <c r="BC65" i="2"/>
  <c r="BD65" i="2"/>
  <c r="BE65" i="2"/>
  <c r="BH65" i="2"/>
  <c r="BI65" i="2"/>
  <c r="BJ65" i="2"/>
  <c r="BK65" i="2"/>
  <c r="BL65" i="2"/>
  <c r="BM65" i="2"/>
  <c r="BO65" i="2"/>
  <c r="BP65" i="2"/>
  <c r="BQ65" i="2"/>
  <c r="BR65" i="2"/>
  <c r="BS65" i="2"/>
  <c r="BV65" i="2"/>
  <c r="BW65" i="2"/>
  <c r="BX65" i="2"/>
  <c r="BY65" i="2"/>
  <c r="BZ65" i="2"/>
  <c r="CA65" i="2"/>
  <c r="CC65" i="2"/>
  <c r="CD65" i="2"/>
  <c r="CE65" i="2"/>
  <c r="CF65" i="2"/>
  <c r="CG65" i="2"/>
  <c r="CJ65" i="2"/>
  <c r="CK65" i="2"/>
  <c r="CL65" i="2"/>
  <c r="CM65" i="2"/>
  <c r="CN65" i="2"/>
  <c r="CQ65" i="2"/>
  <c r="CR65" i="2"/>
  <c r="CS65" i="2"/>
  <c r="CT65" i="2"/>
  <c r="CU65" i="2"/>
  <c r="CX65" i="2"/>
  <c r="CY65" i="2"/>
  <c r="CZ65" i="2"/>
  <c r="DA65" i="2"/>
  <c r="DB65" i="2"/>
  <c r="DE65" i="2"/>
  <c r="DF65" i="2"/>
  <c r="DG65" i="2"/>
  <c r="DH65" i="2"/>
  <c r="DI65" i="2"/>
  <c r="DL65" i="2"/>
  <c r="DM65" i="2"/>
  <c r="DN65" i="2"/>
  <c r="DO65" i="2"/>
  <c r="DP65" i="2"/>
  <c r="DS65" i="2"/>
  <c r="DT65" i="2"/>
  <c r="DU65" i="2"/>
  <c r="DV65" i="2"/>
  <c r="DW65" i="2"/>
  <c r="DZ65" i="2"/>
  <c r="EA65" i="2"/>
  <c r="EB65" i="2"/>
  <c r="EC65" i="2"/>
  <c r="ED65" i="2"/>
  <c r="EG65" i="2"/>
  <c r="EH65" i="2"/>
  <c r="EI65" i="2"/>
  <c r="EJ65" i="2"/>
  <c r="EK65" i="2"/>
  <c r="EN65" i="2"/>
  <c r="EO65" i="2"/>
  <c r="EP65" i="2"/>
  <c r="EQ65" i="2"/>
  <c r="ER65" i="2"/>
  <c r="ES65" i="2"/>
  <c r="EU65" i="2"/>
  <c r="EV65" i="2"/>
  <c r="EX65" i="2"/>
  <c r="EY65" i="2"/>
  <c r="FB65" i="2"/>
  <c r="FC65" i="2"/>
  <c r="FD65" i="2"/>
  <c r="FE65" i="2"/>
  <c r="FF65" i="2"/>
  <c r="FI65" i="2"/>
  <c r="FJ65" i="2"/>
  <c r="FK65" i="2"/>
  <c r="FL65" i="2"/>
  <c r="FM65" i="2"/>
  <c r="FP65" i="2"/>
  <c r="FQ65" i="2"/>
  <c r="FR65" i="2"/>
  <c r="FS65" i="2"/>
  <c r="FT65" i="2"/>
  <c r="FW65" i="2"/>
  <c r="FX65" i="2"/>
  <c r="FY65" i="2"/>
  <c r="FZ65" i="2"/>
  <c r="GA65" i="2"/>
  <c r="GB65" i="2"/>
  <c r="GD65" i="2"/>
  <c r="GE65" i="2"/>
  <c r="GF65" i="2"/>
  <c r="GG65" i="2"/>
  <c r="GH65" i="2"/>
  <c r="GI65" i="2"/>
  <c r="GK65" i="2"/>
  <c r="GL65" i="2"/>
  <c r="GM65" i="2"/>
  <c r="GN65" i="2"/>
  <c r="GO65" i="2"/>
  <c r="GP65" i="2"/>
  <c r="GR65" i="2"/>
  <c r="GS65" i="2"/>
  <c r="GT65" i="2"/>
  <c r="GU65" i="2"/>
  <c r="GV65" i="2"/>
  <c r="GW65" i="2"/>
  <c r="GY65" i="2"/>
  <c r="GZ65" i="2"/>
  <c r="HA65" i="2"/>
  <c r="HB65" i="2"/>
  <c r="HC65" i="2"/>
  <c r="HD65" i="2"/>
  <c r="HF65" i="2"/>
  <c r="HG65" i="2"/>
  <c r="HH65" i="2"/>
  <c r="HI65" i="2"/>
  <c r="HJ65" i="2"/>
  <c r="HK65" i="2"/>
  <c r="HM65" i="2"/>
  <c r="HN65" i="2"/>
  <c r="HO65" i="2"/>
  <c r="HP65" i="2"/>
  <c r="HQ65" i="2"/>
  <c r="HR65" i="2"/>
  <c r="HT65" i="2"/>
  <c r="HU65" i="2"/>
  <c r="HV65" i="2"/>
  <c r="HW65" i="2"/>
  <c r="HX65" i="2"/>
  <c r="HY65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Y65" i="2"/>
  <c r="LZ65" i="2"/>
  <c r="MB65" i="2"/>
  <c r="MC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QC65" i="2"/>
  <c r="QD65" i="2"/>
  <c r="QE65" i="2"/>
  <c r="QF65" i="2"/>
  <c r="QG65" i="2"/>
  <c r="QH65" i="2"/>
  <c r="D66" i="2"/>
  <c r="E66" i="2"/>
  <c r="F66" i="2"/>
  <c r="G66" i="2"/>
  <c r="H66" i="2"/>
  <c r="K66" i="2"/>
  <c r="L66" i="2"/>
  <c r="M66" i="2"/>
  <c r="N66" i="2"/>
  <c r="O66" i="2"/>
  <c r="R66" i="2"/>
  <c r="S66" i="2"/>
  <c r="T66" i="2"/>
  <c r="U66" i="2"/>
  <c r="V66" i="2"/>
  <c r="Y66" i="2"/>
  <c r="Z66" i="2"/>
  <c r="AA66" i="2"/>
  <c r="AB66" i="2"/>
  <c r="AC66" i="2"/>
  <c r="AF66" i="2"/>
  <c r="AG66" i="2"/>
  <c r="AH66" i="2"/>
  <c r="AI66" i="2"/>
  <c r="AJ66" i="2"/>
  <c r="AM66" i="2"/>
  <c r="AN66" i="2"/>
  <c r="AO66" i="2"/>
  <c r="AP66" i="2"/>
  <c r="AQ66" i="2"/>
  <c r="AT66" i="2"/>
  <c r="AU66" i="2"/>
  <c r="AV66" i="2"/>
  <c r="AW66" i="2"/>
  <c r="AX66" i="2"/>
  <c r="AY66" i="2"/>
  <c r="BA66" i="2"/>
  <c r="BB66" i="2"/>
  <c r="BC66" i="2"/>
  <c r="BD66" i="2"/>
  <c r="BE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V66" i="2"/>
  <c r="BW66" i="2"/>
  <c r="BX66" i="2"/>
  <c r="BY66" i="2"/>
  <c r="BZ66" i="2"/>
  <c r="CA66" i="2"/>
  <c r="CC66" i="2"/>
  <c r="CD66" i="2"/>
  <c r="CE66" i="2"/>
  <c r="CF66" i="2"/>
  <c r="CG66" i="2"/>
  <c r="CJ66" i="2"/>
  <c r="CK66" i="2"/>
  <c r="CL66" i="2"/>
  <c r="CM66" i="2"/>
  <c r="CN66" i="2"/>
  <c r="CQ66" i="2"/>
  <c r="CR66" i="2"/>
  <c r="CS66" i="2"/>
  <c r="CT66" i="2"/>
  <c r="CU66" i="2"/>
  <c r="CV66" i="2"/>
  <c r="CX66" i="2"/>
  <c r="CY66" i="2"/>
  <c r="CZ66" i="2"/>
  <c r="DA66" i="2"/>
  <c r="DB66" i="2"/>
  <c r="DE66" i="2"/>
  <c r="DF66" i="2"/>
  <c r="DG66" i="2"/>
  <c r="DH66" i="2"/>
  <c r="DI66" i="2"/>
  <c r="DJ66" i="2"/>
  <c r="DL66" i="2"/>
  <c r="DM66" i="2"/>
  <c r="DN66" i="2"/>
  <c r="DO66" i="2"/>
  <c r="DP66" i="2"/>
  <c r="DQ66" i="2"/>
  <c r="DS66" i="2"/>
  <c r="DT66" i="2"/>
  <c r="DU66" i="2"/>
  <c r="DV66" i="2"/>
  <c r="DW66" i="2"/>
  <c r="DX66" i="2"/>
  <c r="DZ66" i="2"/>
  <c r="EA66" i="2"/>
  <c r="EB66" i="2"/>
  <c r="EC66" i="2"/>
  <c r="ED66" i="2"/>
  <c r="EE66" i="2"/>
  <c r="EG66" i="2"/>
  <c r="EH66" i="2"/>
  <c r="EI66" i="2"/>
  <c r="EJ66" i="2"/>
  <c r="EK66" i="2"/>
  <c r="EN66" i="2"/>
  <c r="EO66" i="2"/>
  <c r="EP66" i="2"/>
  <c r="EQ66" i="2"/>
  <c r="ER66" i="2"/>
  <c r="ES66" i="2"/>
  <c r="EU66" i="2"/>
  <c r="EV66" i="2"/>
  <c r="EW66" i="2"/>
  <c r="EX66" i="2"/>
  <c r="EY66" i="2"/>
  <c r="FB66" i="2"/>
  <c r="FC66" i="2"/>
  <c r="FD66" i="2"/>
  <c r="FE66" i="2"/>
  <c r="FF66" i="2"/>
  <c r="FG66" i="2"/>
  <c r="FI66" i="2"/>
  <c r="FJ66" i="2"/>
  <c r="FK66" i="2"/>
  <c r="FL66" i="2"/>
  <c r="FM66" i="2"/>
  <c r="FN66" i="2"/>
  <c r="FP66" i="2"/>
  <c r="FQ66" i="2"/>
  <c r="FR66" i="2"/>
  <c r="FS66" i="2"/>
  <c r="FT66" i="2"/>
  <c r="FU66" i="2"/>
  <c r="FW66" i="2"/>
  <c r="FX66" i="2"/>
  <c r="FY66" i="2"/>
  <c r="FZ66" i="2"/>
  <c r="GA66" i="2"/>
  <c r="GB66" i="2"/>
  <c r="GD66" i="2"/>
  <c r="GE66" i="2"/>
  <c r="GF66" i="2"/>
  <c r="GG66" i="2"/>
  <c r="GH66" i="2"/>
  <c r="GI66" i="2"/>
  <c r="GK66" i="2"/>
  <c r="GL66" i="2"/>
  <c r="GM66" i="2"/>
  <c r="GN66" i="2"/>
  <c r="GO66" i="2"/>
  <c r="GP66" i="2"/>
  <c r="GR66" i="2"/>
  <c r="GS66" i="2"/>
  <c r="GT66" i="2"/>
  <c r="GU66" i="2"/>
  <c r="GV66" i="2"/>
  <c r="GW66" i="2"/>
  <c r="GY66" i="2"/>
  <c r="GZ66" i="2"/>
  <c r="HA66" i="2"/>
  <c r="HB66" i="2"/>
  <c r="HC66" i="2"/>
  <c r="HD66" i="2"/>
  <c r="HF66" i="2"/>
  <c r="HG66" i="2"/>
  <c r="HH66" i="2"/>
  <c r="HI66" i="2"/>
  <c r="HJ66" i="2"/>
  <c r="HK66" i="2"/>
  <c r="HM66" i="2"/>
  <c r="HN66" i="2"/>
  <c r="HO66" i="2"/>
  <c r="HP66" i="2"/>
  <c r="HQ66" i="2"/>
  <c r="HR66" i="2"/>
  <c r="HT66" i="2"/>
  <c r="HU66" i="2"/>
  <c r="HV66" i="2"/>
  <c r="HW66" i="2"/>
  <c r="HX66" i="2"/>
  <c r="HY66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Y66" i="2"/>
  <c r="LZ66" i="2"/>
  <c r="MB66" i="2"/>
  <c r="MC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QC66" i="2"/>
  <c r="QD66" i="2"/>
  <c r="QE66" i="2"/>
  <c r="QF66" i="2"/>
  <c r="QG66" i="2"/>
  <c r="QH66" i="2"/>
  <c r="D67" i="2"/>
  <c r="E67" i="2"/>
  <c r="F67" i="2"/>
  <c r="G67" i="2"/>
  <c r="H67" i="2"/>
  <c r="K67" i="2"/>
  <c r="L67" i="2"/>
  <c r="M67" i="2"/>
  <c r="N67" i="2"/>
  <c r="O67" i="2"/>
  <c r="R67" i="2"/>
  <c r="S67" i="2"/>
  <c r="T67" i="2"/>
  <c r="U67" i="2"/>
  <c r="V67" i="2"/>
  <c r="Y67" i="2"/>
  <c r="Z67" i="2"/>
  <c r="AA67" i="2"/>
  <c r="AB67" i="2"/>
  <c r="AC67" i="2"/>
  <c r="AF67" i="2"/>
  <c r="AG67" i="2"/>
  <c r="AH67" i="2"/>
  <c r="AI67" i="2"/>
  <c r="AJ67" i="2"/>
  <c r="AM67" i="2"/>
  <c r="AN67" i="2"/>
  <c r="AO67" i="2"/>
  <c r="AP67" i="2"/>
  <c r="AQ67" i="2"/>
  <c r="AT67" i="2"/>
  <c r="AU67" i="2"/>
  <c r="AV67" i="2"/>
  <c r="AW67" i="2"/>
  <c r="AX67" i="2"/>
  <c r="BA67" i="2"/>
  <c r="BB67" i="2"/>
  <c r="BC67" i="2"/>
  <c r="BD67" i="2"/>
  <c r="BE67" i="2"/>
  <c r="BH67" i="2"/>
  <c r="BI67" i="2"/>
  <c r="BJ67" i="2"/>
  <c r="BK67" i="2"/>
  <c r="BL67" i="2"/>
  <c r="BO67" i="2"/>
  <c r="BP67" i="2"/>
  <c r="BQ67" i="2"/>
  <c r="BR67" i="2"/>
  <c r="BS67" i="2"/>
  <c r="BV67" i="2"/>
  <c r="BW67" i="2"/>
  <c r="BX67" i="2"/>
  <c r="BY67" i="2"/>
  <c r="BZ67" i="2"/>
  <c r="CC67" i="2"/>
  <c r="CD67" i="2"/>
  <c r="CE67" i="2"/>
  <c r="CF67" i="2"/>
  <c r="CG67" i="2"/>
  <c r="CJ67" i="2"/>
  <c r="CK67" i="2"/>
  <c r="CL67" i="2"/>
  <c r="CM67" i="2"/>
  <c r="CN67" i="2"/>
  <c r="CQ67" i="2"/>
  <c r="CR67" i="2"/>
  <c r="CS67" i="2"/>
  <c r="CT67" i="2"/>
  <c r="CU67" i="2"/>
  <c r="CX67" i="2"/>
  <c r="CY67" i="2"/>
  <c r="CZ67" i="2"/>
  <c r="DA67" i="2"/>
  <c r="DB67" i="2"/>
  <c r="DE67" i="2"/>
  <c r="DF67" i="2"/>
  <c r="DG67" i="2"/>
  <c r="DH67" i="2"/>
  <c r="DI67" i="2"/>
  <c r="DL67" i="2"/>
  <c r="DM67" i="2"/>
  <c r="DN67" i="2"/>
  <c r="DO67" i="2"/>
  <c r="DP67" i="2"/>
  <c r="DS67" i="2"/>
  <c r="DT67" i="2"/>
  <c r="DU67" i="2"/>
  <c r="DV67" i="2"/>
  <c r="DW67" i="2"/>
  <c r="DZ67" i="2"/>
  <c r="EA67" i="2"/>
  <c r="EB67" i="2"/>
  <c r="EC67" i="2"/>
  <c r="ED67" i="2"/>
  <c r="EG67" i="2"/>
  <c r="EH67" i="2"/>
  <c r="EI67" i="2"/>
  <c r="EJ67" i="2"/>
  <c r="EK67" i="2"/>
  <c r="EN67" i="2"/>
  <c r="EO67" i="2"/>
  <c r="EP67" i="2"/>
  <c r="EQ67" i="2"/>
  <c r="ER67" i="2"/>
  <c r="EU67" i="2"/>
  <c r="EV67" i="2"/>
  <c r="EW67" i="2"/>
  <c r="EX67" i="2"/>
  <c r="EY67" i="2"/>
  <c r="FB67" i="2"/>
  <c r="FC67" i="2"/>
  <c r="FD67" i="2"/>
  <c r="FE67" i="2"/>
  <c r="FF67" i="2"/>
  <c r="FI67" i="2"/>
  <c r="FJ67" i="2"/>
  <c r="FK67" i="2"/>
  <c r="FL67" i="2"/>
  <c r="FM67" i="2"/>
  <c r="FN67" i="2"/>
  <c r="FP67" i="2"/>
  <c r="FQ67" i="2"/>
  <c r="FR67" i="2"/>
  <c r="FS67" i="2"/>
  <c r="FT67" i="2"/>
  <c r="FW67" i="2"/>
  <c r="FX67" i="2"/>
  <c r="FY67" i="2"/>
  <c r="FZ67" i="2"/>
  <c r="GA67" i="2"/>
  <c r="GD67" i="2"/>
  <c r="GE67" i="2"/>
  <c r="GF67" i="2"/>
  <c r="GG67" i="2"/>
  <c r="GH67" i="2"/>
  <c r="GK67" i="2"/>
  <c r="GL67" i="2"/>
  <c r="GM67" i="2"/>
  <c r="GN67" i="2"/>
  <c r="GO67" i="2"/>
  <c r="GR67" i="2"/>
  <c r="GS67" i="2"/>
  <c r="GT67" i="2"/>
  <c r="GU67" i="2"/>
  <c r="GV67" i="2"/>
  <c r="GY67" i="2"/>
  <c r="GZ67" i="2"/>
  <c r="HA67" i="2"/>
  <c r="HB67" i="2"/>
  <c r="HC67" i="2"/>
  <c r="HF67" i="2"/>
  <c r="HG67" i="2"/>
  <c r="HH67" i="2"/>
  <c r="HI67" i="2"/>
  <c r="HJ67" i="2"/>
  <c r="HM67" i="2"/>
  <c r="HN67" i="2"/>
  <c r="HO67" i="2"/>
  <c r="HP67" i="2"/>
  <c r="HQ67" i="2"/>
  <c r="HT67" i="2"/>
  <c r="HU67" i="2"/>
  <c r="HV67" i="2"/>
  <c r="HW67" i="2"/>
  <c r="HX67" i="2"/>
  <c r="HY67" i="2"/>
  <c r="IA67" i="2"/>
  <c r="IB67" i="2"/>
  <c r="IC67" i="2"/>
  <c r="ID67" i="2"/>
  <c r="IE67" i="2"/>
  <c r="IH67" i="2"/>
  <c r="II67" i="2"/>
  <c r="IJ67" i="2"/>
  <c r="IK67" i="2"/>
  <c r="IL67" i="2"/>
  <c r="IM67" i="2"/>
  <c r="IO67" i="2"/>
  <c r="IP67" i="2"/>
  <c r="IQ67" i="2"/>
  <c r="IR67" i="2"/>
  <c r="IS67" i="2"/>
  <c r="IV67" i="2"/>
  <c r="IW67" i="2"/>
  <c r="IX67" i="2"/>
  <c r="IY67" i="2"/>
  <c r="IZ67" i="2"/>
  <c r="JC67" i="2"/>
  <c r="JD67" i="2"/>
  <c r="JG67" i="2"/>
  <c r="JH67" i="2"/>
  <c r="JJ67" i="2"/>
  <c r="JK67" i="2"/>
  <c r="JL67" i="2"/>
  <c r="JM67" i="2"/>
  <c r="JN67" i="2"/>
  <c r="JQ67" i="2"/>
  <c r="JR67" i="2"/>
  <c r="JS67" i="2"/>
  <c r="JT67" i="2"/>
  <c r="JU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S67" i="2"/>
  <c r="KT67" i="2"/>
  <c r="KU67" i="2"/>
  <c r="KV67" i="2"/>
  <c r="KW67" i="2"/>
  <c r="KZ67" i="2"/>
  <c r="LA67" i="2"/>
  <c r="LB67" i="2"/>
  <c r="LC67" i="2"/>
  <c r="LD67" i="2"/>
  <c r="LG67" i="2"/>
  <c r="LH67" i="2"/>
  <c r="LI67" i="2"/>
  <c r="LJ67" i="2"/>
  <c r="LK67" i="2"/>
  <c r="LN67" i="2"/>
  <c r="LO67" i="2"/>
  <c r="LP67" i="2"/>
  <c r="LQ67" i="2"/>
  <c r="LR67" i="2"/>
  <c r="LS67" i="2"/>
  <c r="LU67" i="2"/>
  <c r="LV67" i="2"/>
  <c r="LY67" i="2"/>
  <c r="LZ67" i="2"/>
  <c r="MB67" i="2"/>
  <c r="MC67" i="2"/>
  <c r="ME67" i="2"/>
  <c r="MF67" i="2"/>
  <c r="MI67" i="2"/>
  <c r="MJ67" i="2"/>
  <c r="MK67" i="2"/>
  <c r="ML67" i="2"/>
  <c r="MM67" i="2"/>
  <c r="MN67" i="2"/>
  <c r="MP67" i="2"/>
  <c r="MQ67" i="2"/>
  <c r="MR67" i="2"/>
  <c r="MS67" i="2"/>
  <c r="MT67" i="2"/>
  <c r="MW67" i="2"/>
  <c r="MX67" i="2"/>
  <c r="MY67" i="2"/>
  <c r="MZ67" i="2"/>
  <c r="NA67" i="2"/>
  <c r="NB67" i="2"/>
  <c r="ND67" i="2"/>
  <c r="NE67" i="2"/>
  <c r="NF67" i="2"/>
  <c r="NG67" i="2"/>
  <c r="NH67" i="2"/>
  <c r="NK67" i="2"/>
  <c r="NL67" i="2"/>
  <c r="NM67" i="2"/>
  <c r="NN67" i="2"/>
  <c r="NO67" i="2"/>
  <c r="NP67" i="2"/>
  <c r="NR67" i="2"/>
  <c r="NS67" i="2"/>
  <c r="NT67" i="2"/>
  <c r="NU67" i="2"/>
  <c r="NV67" i="2"/>
  <c r="NY67" i="2"/>
  <c r="NZ67" i="2"/>
  <c r="OA67" i="2"/>
  <c r="OB67" i="2"/>
  <c r="OC67" i="2"/>
  <c r="OF67" i="2"/>
  <c r="OG67" i="2"/>
  <c r="OH67" i="2"/>
  <c r="OI67" i="2"/>
  <c r="OJ67" i="2"/>
  <c r="OM67" i="2"/>
  <c r="ON67" i="2"/>
  <c r="OO67" i="2"/>
  <c r="OP67" i="2"/>
  <c r="OQ67" i="2"/>
  <c r="OR67" i="2"/>
  <c r="OT67" i="2"/>
  <c r="OU67" i="2"/>
  <c r="OV67" i="2"/>
  <c r="OW67" i="2"/>
  <c r="OX67" i="2"/>
  <c r="PA67" i="2"/>
  <c r="PB67" i="2"/>
  <c r="PC67" i="2"/>
  <c r="PD67" i="2"/>
  <c r="PE67" i="2"/>
  <c r="PF67" i="2"/>
  <c r="PH67" i="2"/>
  <c r="PM67" i="2" s="1"/>
  <c r="PI67" i="2"/>
  <c r="PJ67" i="2"/>
  <c r="PK67" i="2"/>
  <c r="PL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QC67" i="2"/>
  <c r="QD67" i="2"/>
  <c r="QE67" i="2"/>
  <c r="QF67" i="2"/>
  <c r="QG67" i="2"/>
  <c r="QH67" i="2"/>
  <c r="D68" i="2"/>
  <c r="E68" i="2"/>
  <c r="F68" i="2"/>
  <c r="G68" i="2"/>
  <c r="H68" i="2"/>
  <c r="K68" i="2"/>
  <c r="L68" i="2"/>
  <c r="M68" i="2"/>
  <c r="N68" i="2"/>
  <c r="O68" i="2"/>
  <c r="R68" i="2"/>
  <c r="S68" i="2"/>
  <c r="T68" i="2"/>
  <c r="U68" i="2"/>
  <c r="V68" i="2"/>
  <c r="Y68" i="2"/>
  <c r="Z68" i="2"/>
  <c r="AA68" i="2"/>
  <c r="AB68" i="2"/>
  <c r="AC68" i="2"/>
  <c r="AF68" i="2"/>
  <c r="AG68" i="2"/>
  <c r="AH68" i="2"/>
  <c r="AI68" i="2"/>
  <c r="AJ68" i="2"/>
  <c r="AM68" i="2"/>
  <c r="AN68" i="2"/>
  <c r="AO68" i="2"/>
  <c r="AP68" i="2"/>
  <c r="AQ68" i="2"/>
  <c r="AT68" i="2"/>
  <c r="AU68" i="2"/>
  <c r="AV68" i="2"/>
  <c r="AW68" i="2"/>
  <c r="AX68" i="2"/>
  <c r="BA68" i="2"/>
  <c r="BB68" i="2"/>
  <c r="BC68" i="2"/>
  <c r="BD68" i="2"/>
  <c r="BE68" i="2"/>
  <c r="BH68" i="2"/>
  <c r="BI68" i="2"/>
  <c r="BJ68" i="2"/>
  <c r="BK68" i="2"/>
  <c r="BL68" i="2"/>
  <c r="BO68" i="2"/>
  <c r="BP68" i="2"/>
  <c r="BQ68" i="2"/>
  <c r="BR68" i="2"/>
  <c r="BS68" i="2"/>
  <c r="BV68" i="2"/>
  <c r="BW68" i="2"/>
  <c r="BX68" i="2"/>
  <c r="BY68" i="2"/>
  <c r="BZ68" i="2"/>
  <c r="CC68" i="2"/>
  <c r="CD68" i="2"/>
  <c r="CE68" i="2"/>
  <c r="CF68" i="2"/>
  <c r="CG68" i="2"/>
  <c r="CJ68" i="2"/>
  <c r="CK68" i="2"/>
  <c r="CL68" i="2"/>
  <c r="CM68" i="2"/>
  <c r="CN68" i="2"/>
  <c r="CQ68" i="2"/>
  <c r="CR68" i="2"/>
  <c r="CS68" i="2"/>
  <c r="CT68" i="2"/>
  <c r="CU68" i="2"/>
  <c r="CX68" i="2"/>
  <c r="CY68" i="2"/>
  <c r="CZ68" i="2"/>
  <c r="DA68" i="2"/>
  <c r="DB68" i="2"/>
  <c r="DE68" i="2"/>
  <c r="DF68" i="2"/>
  <c r="DG68" i="2"/>
  <c r="DH68" i="2"/>
  <c r="DI68" i="2"/>
  <c r="DL68" i="2"/>
  <c r="DM68" i="2"/>
  <c r="DN68" i="2"/>
  <c r="DO68" i="2"/>
  <c r="DP68" i="2"/>
  <c r="DS68" i="2"/>
  <c r="DT68" i="2"/>
  <c r="DU68" i="2"/>
  <c r="DV68" i="2"/>
  <c r="DW68" i="2"/>
  <c r="DZ68" i="2"/>
  <c r="EA68" i="2"/>
  <c r="EB68" i="2"/>
  <c r="EC68" i="2"/>
  <c r="ED68" i="2"/>
  <c r="EG68" i="2"/>
  <c r="EH68" i="2"/>
  <c r="EI68" i="2"/>
  <c r="EJ68" i="2"/>
  <c r="EK68" i="2"/>
  <c r="EN68" i="2"/>
  <c r="EO68" i="2"/>
  <c r="EP68" i="2"/>
  <c r="EQ68" i="2"/>
  <c r="ER68" i="2"/>
  <c r="EU68" i="2"/>
  <c r="EV68" i="2"/>
  <c r="EW68" i="2"/>
  <c r="EX68" i="2"/>
  <c r="EY68" i="2"/>
  <c r="FB68" i="2"/>
  <c r="FC68" i="2"/>
  <c r="FD68" i="2"/>
  <c r="FE68" i="2"/>
  <c r="FF68" i="2"/>
  <c r="FI68" i="2"/>
  <c r="FJ68" i="2"/>
  <c r="FK68" i="2"/>
  <c r="FL68" i="2"/>
  <c r="FM68" i="2"/>
  <c r="FP68" i="2"/>
  <c r="FQ68" i="2"/>
  <c r="FS68" i="2"/>
  <c r="FT68" i="2"/>
  <c r="FW68" i="2"/>
  <c r="FX68" i="2"/>
  <c r="FY68" i="2"/>
  <c r="FZ68" i="2"/>
  <c r="GA68" i="2"/>
  <c r="GD68" i="2"/>
  <c r="GE68" i="2"/>
  <c r="GF68" i="2"/>
  <c r="GG68" i="2"/>
  <c r="GH68" i="2"/>
  <c r="GK68" i="2"/>
  <c r="GL68" i="2"/>
  <c r="GM68" i="2"/>
  <c r="GN68" i="2"/>
  <c r="GO68" i="2"/>
  <c r="GR68" i="2"/>
  <c r="GS68" i="2"/>
  <c r="GT68" i="2"/>
  <c r="GU68" i="2"/>
  <c r="GV68" i="2"/>
  <c r="GY68" i="2"/>
  <c r="GZ68" i="2"/>
  <c r="HA68" i="2"/>
  <c r="HB68" i="2"/>
  <c r="HC68" i="2"/>
  <c r="HF68" i="2"/>
  <c r="HG68" i="2"/>
  <c r="HH68" i="2"/>
  <c r="HI68" i="2"/>
  <c r="HJ68" i="2"/>
  <c r="HM68" i="2"/>
  <c r="HN68" i="2"/>
  <c r="HO68" i="2"/>
  <c r="HP68" i="2"/>
  <c r="HQ68" i="2"/>
  <c r="HT68" i="2"/>
  <c r="HU68" i="2"/>
  <c r="HV68" i="2"/>
  <c r="HW68" i="2"/>
  <c r="HX68" i="2"/>
  <c r="HY68" i="2"/>
  <c r="IA68" i="2"/>
  <c r="IB68" i="2"/>
  <c r="IC68" i="2"/>
  <c r="ID68" i="2"/>
  <c r="IE68" i="2"/>
  <c r="IH68" i="2"/>
  <c r="II68" i="2"/>
  <c r="IJ68" i="2"/>
  <c r="IK68" i="2"/>
  <c r="IL68" i="2"/>
  <c r="IM68" i="2"/>
  <c r="IO68" i="2"/>
  <c r="IP68" i="2"/>
  <c r="IQ68" i="2"/>
  <c r="IR68" i="2"/>
  <c r="IS68" i="2"/>
  <c r="IV68" i="2"/>
  <c r="IW68" i="2"/>
  <c r="IX68" i="2"/>
  <c r="IY68" i="2"/>
  <c r="IZ68" i="2"/>
  <c r="JC68" i="2"/>
  <c r="JD68" i="2"/>
  <c r="JG68" i="2"/>
  <c r="JJ68" i="2"/>
  <c r="JK68" i="2"/>
  <c r="JL68" i="2"/>
  <c r="JM68" i="2"/>
  <c r="JN68" i="2"/>
  <c r="JQ68" i="2"/>
  <c r="JR68" i="2"/>
  <c r="JS68" i="2"/>
  <c r="JT68" i="2"/>
  <c r="JU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S68" i="2"/>
  <c r="KT68" i="2"/>
  <c r="KU68" i="2"/>
  <c r="KV68" i="2"/>
  <c r="KW68" i="2"/>
  <c r="KZ68" i="2"/>
  <c r="LA68" i="2"/>
  <c r="LB68" i="2"/>
  <c r="LC68" i="2"/>
  <c r="LD68" i="2"/>
  <c r="LG68" i="2"/>
  <c r="LH68" i="2"/>
  <c r="LI68" i="2"/>
  <c r="LJ68" i="2"/>
  <c r="LK68" i="2"/>
  <c r="LN68" i="2"/>
  <c r="LO68" i="2"/>
  <c r="LP68" i="2"/>
  <c r="LQ68" i="2"/>
  <c r="LR68" i="2"/>
  <c r="LS68" i="2"/>
  <c r="LU68" i="2"/>
  <c r="LV68" i="2"/>
  <c r="LY68" i="2"/>
  <c r="MB68" i="2"/>
  <c r="MC68" i="2"/>
  <c r="ME68" i="2"/>
  <c r="MF68" i="2"/>
  <c r="MI68" i="2"/>
  <c r="MJ68" i="2"/>
  <c r="MK68" i="2"/>
  <c r="ML68" i="2"/>
  <c r="MM68" i="2"/>
  <c r="MN68" i="2"/>
  <c r="MP68" i="2"/>
  <c r="MQ68" i="2"/>
  <c r="MR68" i="2"/>
  <c r="MS68" i="2"/>
  <c r="MT68" i="2"/>
  <c r="MW68" i="2"/>
  <c r="MX68" i="2"/>
  <c r="MY68" i="2"/>
  <c r="MZ68" i="2"/>
  <c r="NA68" i="2"/>
  <c r="NB68" i="2"/>
  <c r="ND68" i="2"/>
  <c r="NE68" i="2"/>
  <c r="NF68" i="2"/>
  <c r="NG68" i="2"/>
  <c r="NH68" i="2"/>
  <c r="NK68" i="2"/>
  <c r="NL68" i="2"/>
  <c r="NM68" i="2"/>
  <c r="NN68" i="2"/>
  <c r="NO68" i="2"/>
  <c r="NP68" i="2"/>
  <c r="NR68" i="2"/>
  <c r="NS68" i="2"/>
  <c r="NT68" i="2"/>
  <c r="NU68" i="2"/>
  <c r="NV68" i="2"/>
  <c r="NY68" i="2"/>
  <c r="NZ68" i="2"/>
  <c r="OA68" i="2"/>
  <c r="OB68" i="2"/>
  <c r="OC68" i="2"/>
  <c r="OF68" i="2"/>
  <c r="OG68" i="2"/>
  <c r="OH68" i="2"/>
  <c r="OI68" i="2"/>
  <c r="OJ68" i="2"/>
  <c r="OM68" i="2"/>
  <c r="ON68" i="2"/>
  <c r="OO68" i="2"/>
  <c r="OP68" i="2"/>
  <c r="OQ68" i="2"/>
  <c r="OR68" i="2"/>
  <c r="OT68" i="2"/>
  <c r="OU68" i="2"/>
  <c r="OV68" i="2"/>
  <c r="OW68" i="2"/>
  <c r="OX68" i="2"/>
  <c r="PA68" i="2"/>
  <c r="PB68" i="2"/>
  <c r="PC68" i="2"/>
  <c r="PD68" i="2"/>
  <c r="PE68" i="2"/>
  <c r="PF68" i="2"/>
  <c r="PH68" i="2"/>
  <c r="PI68" i="2"/>
  <c r="PJ68" i="2"/>
  <c r="PK68" i="2"/>
  <c r="PL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QC68" i="2"/>
  <c r="QD68" i="2"/>
  <c r="QE68" i="2"/>
  <c r="QF68" i="2"/>
  <c r="QG68" i="2"/>
  <c r="QH68" i="2"/>
  <c r="D69" i="2"/>
  <c r="E69" i="2"/>
  <c r="F69" i="2"/>
  <c r="G69" i="2"/>
  <c r="H69" i="2"/>
  <c r="K69" i="2"/>
  <c r="L69" i="2"/>
  <c r="M69" i="2"/>
  <c r="N69" i="2"/>
  <c r="O69" i="2"/>
  <c r="R69" i="2"/>
  <c r="S69" i="2"/>
  <c r="T69" i="2"/>
  <c r="U69" i="2"/>
  <c r="V69" i="2"/>
  <c r="Y69" i="2"/>
  <c r="Z69" i="2"/>
  <c r="AA69" i="2"/>
  <c r="AB69" i="2"/>
  <c r="AC69" i="2"/>
  <c r="AF69" i="2"/>
  <c r="AG69" i="2"/>
  <c r="AH69" i="2"/>
  <c r="AI69" i="2"/>
  <c r="AJ69" i="2"/>
  <c r="AM69" i="2"/>
  <c r="AN69" i="2"/>
  <c r="AO69" i="2"/>
  <c r="AP69" i="2"/>
  <c r="AQ69" i="2"/>
  <c r="AT69" i="2"/>
  <c r="AU69" i="2"/>
  <c r="AV69" i="2"/>
  <c r="AW69" i="2"/>
  <c r="AX69" i="2"/>
  <c r="BA69" i="2"/>
  <c r="BB69" i="2"/>
  <c r="BC69" i="2"/>
  <c r="BD69" i="2"/>
  <c r="BE69" i="2"/>
  <c r="BH69" i="2"/>
  <c r="BI69" i="2"/>
  <c r="BJ69" i="2"/>
  <c r="BK69" i="2"/>
  <c r="BL69" i="2"/>
  <c r="BO69" i="2"/>
  <c r="BP69" i="2"/>
  <c r="BQ69" i="2"/>
  <c r="BR69" i="2"/>
  <c r="BS69" i="2"/>
  <c r="BV69" i="2"/>
  <c r="BW69" i="2"/>
  <c r="BX69" i="2"/>
  <c r="BY69" i="2"/>
  <c r="BZ69" i="2"/>
  <c r="CC69" i="2"/>
  <c r="CD69" i="2"/>
  <c r="CE69" i="2"/>
  <c r="CF69" i="2"/>
  <c r="CG69" i="2"/>
  <c r="CJ69" i="2"/>
  <c r="CK69" i="2"/>
  <c r="CL69" i="2"/>
  <c r="CM69" i="2"/>
  <c r="CN69" i="2"/>
  <c r="CQ69" i="2"/>
  <c r="CR69" i="2"/>
  <c r="CU69" i="2"/>
  <c r="CX69" i="2"/>
  <c r="CY69" i="2"/>
  <c r="CZ69" i="2"/>
  <c r="DA69" i="2"/>
  <c r="DB69" i="2"/>
  <c r="DE69" i="2"/>
  <c r="DF69" i="2"/>
  <c r="DG69" i="2"/>
  <c r="DH69" i="2"/>
  <c r="DI69" i="2"/>
  <c r="DL69" i="2"/>
  <c r="DM69" i="2"/>
  <c r="DN69" i="2"/>
  <c r="DO69" i="2"/>
  <c r="DP69" i="2"/>
  <c r="DS69" i="2"/>
  <c r="DT69" i="2"/>
  <c r="DU69" i="2"/>
  <c r="DV69" i="2"/>
  <c r="DW69" i="2"/>
  <c r="DZ69" i="2"/>
  <c r="EA69" i="2"/>
  <c r="EB69" i="2"/>
  <c r="EC69" i="2"/>
  <c r="ED69" i="2"/>
  <c r="EG69" i="2"/>
  <c r="EH69" i="2"/>
  <c r="EI69" i="2"/>
  <c r="EJ69" i="2"/>
  <c r="EK69" i="2"/>
  <c r="EN69" i="2"/>
  <c r="EO69" i="2"/>
  <c r="EP69" i="2"/>
  <c r="EQ69" i="2"/>
  <c r="ER69" i="2"/>
  <c r="EU69" i="2"/>
  <c r="EV69" i="2"/>
  <c r="EX69" i="2"/>
  <c r="EY69" i="2"/>
  <c r="FB69" i="2"/>
  <c r="FC69" i="2"/>
  <c r="FD69" i="2"/>
  <c r="FE69" i="2"/>
  <c r="FF69" i="2"/>
  <c r="FI69" i="2"/>
  <c r="FJ69" i="2"/>
  <c r="FK69" i="2"/>
  <c r="FL69" i="2"/>
  <c r="FM69" i="2"/>
  <c r="FP69" i="2"/>
  <c r="FQ69" i="2"/>
  <c r="FR69" i="2"/>
  <c r="FS69" i="2"/>
  <c r="FT69" i="2"/>
  <c r="FU69" i="2"/>
  <c r="FW69" i="2"/>
  <c r="FX69" i="2"/>
  <c r="FY69" i="2"/>
  <c r="FZ69" i="2"/>
  <c r="GA69" i="2"/>
  <c r="GD69" i="2"/>
  <c r="GE69" i="2"/>
  <c r="GF69" i="2"/>
  <c r="GG69" i="2"/>
  <c r="GH69" i="2"/>
  <c r="GI69" i="2"/>
  <c r="GK69" i="2"/>
  <c r="GL69" i="2"/>
  <c r="GM69" i="2"/>
  <c r="GN69" i="2"/>
  <c r="GO69" i="2"/>
  <c r="GR69" i="2"/>
  <c r="GS69" i="2"/>
  <c r="GT69" i="2"/>
  <c r="GU69" i="2"/>
  <c r="GV69" i="2"/>
  <c r="GY69" i="2"/>
  <c r="GZ69" i="2"/>
  <c r="HA69" i="2"/>
  <c r="HB69" i="2"/>
  <c r="HC69" i="2"/>
  <c r="HF69" i="2"/>
  <c r="HG69" i="2"/>
  <c r="HH69" i="2"/>
  <c r="HI69" i="2"/>
  <c r="HJ69" i="2"/>
  <c r="HM69" i="2"/>
  <c r="HN69" i="2"/>
  <c r="HO69" i="2"/>
  <c r="HP69" i="2"/>
  <c r="HQ69" i="2"/>
  <c r="HR69" i="2"/>
  <c r="HT69" i="2"/>
  <c r="HU69" i="2"/>
  <c r="HV69" i="2"/>
  <c r="HW69" i="2"/>
  <c r="HX69" i="2"/>
  <c r="HY69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V69" i="2"/>
  <c r="IW69" i="2"/>
  <c r="IX69" i="2"/>
  <c r="IY69" i="2"/>
  <c r="IZ69" i="2"/>
  <c r="JC69" i="2"/>
  <c r="JD69" i="2"/>
  <c r="JG69" i="2"/>
  <c r="JJ69" i="2"/>
  <c r="JK69" i="2"/>
  <c r="JL69" i="2"/>
  <c r="JM69" i="2"/>
  <c r="JN69" i="2"/>
  <c r="JQ69" i="2"/>
  <c r="JR69" i="2"/>
  <c r="JS69" i="2"/>
  <c r="JT69" i="2"/>
  <c r="JU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S69" i="2"/>
  <c r="KT69" i="2"/>
  <c r="KV69" i="2"/>
  <c r="KW69" i="2"/>
  <c r="KZ69" i="2"/>
  <c r="LA69" i="2"/>
  <c r="LB69" i="2"/>
  <c r="LC69" i="2"/>
  <c r="LD69" i="2"/>
  <c r="LG69" i="2"/>
  <c r="LH69" i="2"/>
  <c r="LI69" i="2"/>
  <c r="LJ69" i="2"/>
  <c r="LK69" i="2"/>
  <c r="LN69" i="2"/>
  <c r="LO69" i="2"/>
  <c r="LP69" i="2"/>
  <c r="LQ69" i="2"/>
  <c r="LR69" i="2"/>
  <c r="LS69" i="2"/>
  <c r="LU69" i="2"/>
  <c r="LV69" i="2"/>
  <c r="LY69" i="2"/>
  <c r="MB69" i="2"/>
  <c r="MC69" i="2"/>
  <c r="ME69" i="2"/>
  <c r="MF69" i="2"/>
  <c r="MI69" i="2"/>
  <c r="MJ69" i="2"/>
  <c r="MK69" i="2"/>
  <c r="ML69" i="2"/>
  <c r="MM69" i="2"/>
  <c r="MN69" i="2"/>
  <c r="MP69" i="2"/>
  <c r="MQ69" i="2"/>
  <c r="MR69" i="2"/>
  <c r="MS69" i="2"/>
  <c r="MT69" i="2"/>
  <c r="MW69" i="2"/>
  <c r="MX69" i="2"/>
  <c r="MY69" i="2"/>
  <c r="MZ69" i="2"/>
  <c r="NA69" i="2"/>
  <c r="NB69" i="2"/>
  <c r="ND69" i="2"/>
  <c r="NE69" i="2"/>
  <c r="NF69" i="2"/>
  <c r="NG69" i="2"/>
  <c r="NH69" i="2"/>
  <c r="NK69" i="2"/>
  <c r="NL69" i="2"/>
  <c r="NM69" i="2"/>
  <c r="NN69" i="2"/>
  <c r="NO69" i="2"/>
  <c r="NP69" i="2"/>
  <c r="NR69" i="2"/>
  <c r="NS69" i="2"/>
  <c r="NT69" i="2"/>
  <c r="NU69" i="2"/>
  <c r="NV69" i="2"/>
  <c r="NY69" i="2"/>
  <c r="NZ69" i="2"/>
  <c r="OA69" i="2"/>
  <c r="OB69" i="2"/>
  <c r="OC69" i="2"/>
  <c r="OD69" i="2"/>
  <c r="OF69" i="2"/>
  <c r="OG69" i="2"/>
  <c r="OH69" i="2"/>
  <c r="OI69" i="2"/>
  <c r="OJ69" i="2"/>
  <c r="OM69" i="2"/>
  <c r="ON69" i="2"/>
  <c r="OO69" i="2"/>
  <c r="OP69" i="2"/>
  <c r="OQ69" i="2"/>
  <c r="OR69" i="2"/>
  <c r="OT69" i="2"/>
  <c r="OU69" i="2"/>
  <c r="OV69" i="2"/>
  <c r="OW69" i="2"/>
  <c r="OX69" i="2"/>
  <c r="PA69" i="2"/>
  <c r="PB69" i="2"/>
  <c r="PC69" i="2"/>
  <c r="PD69" i="2"/>
  <c r="PE69" i="2"/>
  <c r="PF69" i="2"/>
  <c r="PH69" i="2"/>
  <c r="PI69" i="2"/>
  <c r="PJ69" i="2"/>
  <c r="PK69" i="2"/>
  <c r="PL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QC69" i="2"/>
  <c r="QD69" i="2"/>
  <c r="QE69" i="2"/>
  <c r="QF69" i="2"/>
  <c r="QG69" i="2"/>
  <c r="QH69" i="2"/>
  <c r="D70" i="2"/>
  <c r="E70" i="2"/>
  <c r="F70" i="2"/>
  <c r="G70" i="2"/>
  <c r="H70" i="2"/>
  <c r="K70" i="2"/>
  <c r="L70" i="2"/>
  <c r="M70" i="2"/>
  <c r="N70" i="2"/>
  <c r="O70" i="2"/>
  <c r="R70" i="2"/>
  <c r="S70" i="2"/>
  <c r="T70" i="2"/>
  <c r="U70" i="2"/>
  <c r="V70" i="2"/>
  <c r="Y70" i="2"/>
  <c r="Z70" i="2"/>
  <c r="AA70" i="2"/>
  <c r="AB70" i="2"/>
  <c r="AC70" i="2"/>
  <c r="AF70" i="2"/>
  <c r="AG70" i="2"/>
  <c r="AH70" i="2"/>
  <c r="AI70" i="2"/>
  <c r="AJ70" i="2"/>
  <c r="AM70" i="2"/>
  <c r="AN70" i="2"/>
  <c r="AO70" i="2"/>
  <c r="AP70" i="2"/>
  <c r="AQ70" i="2"/>
  <c r="AT70" i="2"/>
  <c r="AU70" i="2"/>
  <c r="AV70" i="2"/>
  <c r="AW70" i="2"/>
  <c r="AX70" i="2"/>
  <c r="BA70" i="2"/>
  <c r="BB70" i="2"/>
  <c r="BC70" i="2"/>
  <c r="BD70" i="2"/>
  <c r="BE70" i="2"/>
  <c r="BH70" i="2"/>
  <c r="BI70" i="2"/>
  <c r="BJ70" i="2"/>
  <c r="BK70" i="2"/>
  <c r="BL70" i="2"/>
  <c r="BO70" i="2"/>
  <c r="BP70" i="2"/>
  <c r="BQ70" i="2"/>
  <c r="BR70" i="2"/>
  <c r="BS70" i="2"/>
  <c r="BV70" i="2"/>
  <c r="BW70" i="2"/>
  <c r="BX70" i="2"/>
  <c r="BY70" i="2"/>
  <c r="BZ70" i="2"/>
  <c r="CA70" i="2"/>
  <c r="CC70" i="2"/>
  <c r="CD70" i="2"/>
  <c r="CE70" i="2"/>
  <c r="CF70" i="2"/>
  <c r="CG70" i="2"/>
  <c r="CJ70" i="2"/>
  <c r="CK70" i="2"/>
  <c r="CL70" i="2"/>
  <c r="CM70" i="2"/>
  <c r="CN70" i="2"/>
  <c r="CQ70" i="2"/>
  <c r="CR70" i="2"/>
  <c r="CS70" i="2"/>
  <c r="CT70" i="2"/>
  <c r="CU70" i="2"/>
  <c r="CX70" i="2"/>
  <c r="CY70" i="2"/>
  <c r="CZ70" i="2"/>
  <c r="DA70" i="2"/>
  <c r="DB70" i="2"/>
  <c r="DE70" i="2"/>
  <c r="DF70" i="2"/>
  <c r="DG70" i="2"/>
  <c r="DH70" i="2"/>
  <c r="DI70" i="2"/>
  <c r="DL70" i="2"/>
  <c r="DM70" i="2"/>
  <c r="DN70" i="2"/>
  <c r="DO70" i="2"/>
  <c r="DP70" i="2"/>
  <c r="DS70" i="2"/>
  <c r="DT70" i="2"/>
  <c r="DU70" i="2"/>
  <c r="DV70" i="2"/>
  <c r="DW70" i="2"/>
  <c r="DZ70" i="2"/>
  <c r="EA70" i="2"/>
  <c r="EB70" i="2"/>
  <c r="EC70" i="2"/>
  <c r="ED70" i="2"/>
  <c r="EG70" i="2"/>
  <c r="EH70" i="2"/>
  <c r="EI70" i="2"/>
  <c r="EJ70" i="2"/>
  <c r="EK70" i="2"/>
  <c r="EN70" i="2"/>
  <c r="EO70" i="2"/>
  <c r="EP70" i="2"/>
  <c r="EQ70" i="2"/>
  <c r="ER70" i="2"/>
  <c r="EU70" i="2"/>
  <c r="EV70" i="2"/>
  <c r="EW70" i="2"/>
  <c r="EX70" i="2"/>
  <c r="EY70" i="2"/>
  <c r="FB70" i="2"/>
  <c r="FC70" i="2"/>
  <c r="FD70" i="2"/>
  <c r="FE70" i="2"/>
  <c r="FF70" i="2"/>
  <c r="FI70" i="2"/>
  <c r="FJ70" i="2"/>
  <c r="FK70" i="2"/>
  <c r="FL70" i="2"/>
  <c r="FM70" i="2"/>
  <c r="FP70" i="2"/>
  <c r="FQ70" i="2"/>
  <c r="FR70" i="2"/>
  <c r="FS70" i="2"/>
  <c r="FT70" i="2"/>
  <c r="FW70" i="2"/>
  <c r="FX70" i="2"/>
  <c r="FY70" i="2"/>
  <c r="FZ70" i="2"/>
  <c r="GA70" i="2"/>
  <c r="GD70" i="2"/>
  <c r="GE70" i="2"/>
  <c r="GF70" i="2"/>
  <c r="GG70" i="2"/>
  <c r="GH70" i="2"/>
  <c r="GK70" i="2"/>
  <c r="GL70" i="2"/>
  <c r="GM70" i="2"/>
  <c r="GN70" i="2"/>
  <c r="GO70" i="2"/>
  <c r="GR70" i="2"/>
  <c r="GS70" i="2"/>
  <c r="GT70" i="2"/>
  <c r="GU70" i="2"/>
  <c r="GV70" i="2"/>
  <c r="GY70" i="2"/>
  <c r="GZ70" i="2"/>
  <c r="HA70" i="2"/>
  <c r="HB70" i="2"/>
  <c r="HC70" i="2"/>
  <c r="HF70" i="2"/>
  <c r="HG70" i="2"/>
  <c r="HH70" i="2"/>
  <c r="HI70" i="2"/>
  <c r="HJ70" i="2"/>
  <c r="HM70" i="2"/>
  <c r="HN70" i="2"/>
  <c r="HO70" i="2"/>
  <c r="HP70" i="2"/>
  <c r="HQ70" i="2"/>
  <c r="HT70" i="2"/>
  <c r="HU70" i="2"/>
  <c r="HV70" i="2"/>
  <c r="HW70" i="2"/>
  <c r="HX70" i="2"/>
  <c r="HY70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V70" i="2"/>
  <c r="IW70" i="2"/>
  <c r="IX70" i="2"/>
  <c r="IY70" i="2"/>
  <c r="IZ70" i="2"/>
  <c r="JC70" i="2"/>
  <c r="JD70" i="2"/>
  <c r="JG70" i="2"/>
  <c r="JH70" i="2"/>
  <c r="JJ70" i="2"/>
  <c r="JK70" i="2"/>
  <c r="JL70" i="2"/>
  <c r="JM70" i="2"/>
  <c r="JN70" i="2"/>
  <c r="JQ70" i="2"/>
  <c r="JR70" i="2"/>
  <c r="JS70" i="2"/>
  <c r="JT70" i="2"/>
  <c r="JU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S70" i="2"/>
  <c r="KT70" i="2"/>
  <c r="KU70" i="2"/>
  <c r="KV70" i="2"/>
  <c r="KW70" i="2"/>
  <c r="KZ70" i="2"/>
  <c r="LA70" i="2"/>
  <c r="LB70" i="2"/>
  <c r="LC70" i="2"/>
  <c r="LD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Y70" i="2"/>
  <c r="MB70" i="2"/>
  <c r="MC70" i="2"/>
  <c r="ME70" i="2"/>
  <c r="MF70" i="2"/>
  <c r="MI70" i="2"/>
  <c r="MJ70" i="2"/>
  <c r="MK70" i="2"/>
  <c r="ML70" i="2"/>
  <c r="MM70" i="2"/>
  <c r="MN70" i="2"/>
  <c r="MP70" i="2"/>
  <c r="MQ70" i="2"/>
  <c r="MR70" i="2"/>
  <c r="MS70" i="2"/>
  <c r="MT70" i="2"/>
  <c r="MW70" i="2"/>
  <c r="MX70" i="2"/>
  <c r="MY70" i="2"/>
  <c r="MZ70" i="2"/>
  <c r="NA70" i="2"/>
  <c r="NB70" i="2"/>
  <c r="ND70" i="2"/>
  <c r="NE70" i="2"/>
  <c r="NF70" i="2"/>
  <c r="NG70" i="2"/>
  <c r="NH70" i="2"/>
  <c r="NK70" i="2"/>
  <c r="NL70" i="2"/>
  <c r="NM70" i="2"/>
  <c r="NN70" i="2"/>
  <c r="NO70" i="2"/>
  <c r="NP70" i="2"/>
  <c r="NR70" i="2"/>
  <c r="NS70" i="2"/>
  <c r="NT70" i="2"/>
  <c r="NU70" i="2"/>
  <c r="NV70" i="2"/>
  <c r="NY70" i="2"/>
  <c r="NZ70" i="2"/>
  <c r="OA70" i="2"/>
  <c r="OB70" i="2"/>
  <c r="OC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QC70" i="2"/>
  <c r="QD70" i="2"/>
  <c r="QE70" i="2"/>
  <c r="QF70" i="2"/>
  <c r="QG70" i="2"/>
  <c r="QH70" i="2"/>
  <c r="D71" i="2"/>
  <c r="E71" i="2"/>
  <c r="F71" i="2"/>
  <c r="G71" i="2"/>
  <c r="H71" i="2"/>
  <c r="K71" i="2"/>
  <c r="L71" i="2"/>
  <c r="M71" i="2"/>
  <c r="N71" i="2"/>
  <c r="O71" i="2"/>
  <c r="R71" i="2"/>
  <c r="S71" i="2"/>
  <c r="T71" i="2"/>
  <c r="U71" i="2"/>
  <c r="V71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AT71" i="2"/>
  <c r="AU71" i="2"/>
  <c r="AV71" i="2"/>
  <c r="AW71" i="2"/>
  <c r="AX71" i="2"/>
  <c r="BA71" i="2"/>
  <c r="BB71" i="2"/>
  <c r="BC71" i="2"/>
  <c r="BD71" i="2"/>
  <c r="BE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V71" i="2"/>
  <c r="BW71" i="2"/>
  <c r="BX71" i="2"/>
  <c r="BY71" i="2"/>
  <c r="BZ71" i="2"/>
  <c r="CA71" i="2"/>
  <c r="CC71" i="2"/>
  <c r="CD71" i="2"/>
  <c r="CE71" i="2"/>
  <c r="CF71" i="2"/>
  <c r="CG71" i="2"/>
  <c r="CH71" i="2"/>
  <c r="CJ71" i="2"/>
  <c r="CK71" i="2"/>
  <c r="CL71" i="2"/>
  <c r="CM71" i="2"/>
  <c r="CN71" i="2"/>
  <c r="CO71" i="2"/>
  <c r="CQ71" i="2"/>
  <c r="CR71" i="2"/>
  <c r="CS71" i="2"/>
  <c r="CT71" i="2"/>
  <c r="CU71" i="2"/>
  <c r="CV71" i="2"/>
  <c r="CX71" i="2"/>
  <c r="CY71" i="2"/>
  <c r="CZ71" i="2"/>
  <c r="DA71" i="2"/>
  <c r="DB71" i="2"/>
  <c r="DC71" i="2"/>
  <c r="DE71" i="2"/>
  <c r="DF71" i="2"/>
  <c r="DG71" i="2"/>
  <c r="DH71" i="2"/>
  <c r="DI71" i="2"/>
  <c r="DJ71" i="2"/>
  <c r="DL71" i="2"/>
  <c r="DM71" i="2"/>
  <c r="DN71" i="2"/>
  <c r="DO71" i="2"/>
  <c r="DP71" i="2"/>
  <c r="DQ71" i="2"/>
  <c r="DS71" i="2"/>
  <c r="DT71" i="2"/>
  <c r="DU71" i="2"/>
  <c r="DV71" i="2"/>
  <c r="DW71" i="2"/>
  <c r="DX71" i="2"/>
  <c r="DZ71" i="2"/>
  <c r="EA71" i="2"/>
  <c r="EB71" i="2"/>
  <c r="EC71" i="2"/>
  <c r="ED71" i="2"/>
  <c r="EE71" i="2"/>
  <c r="EG71" i="2"/>
  <c r="EH71" i="2"/>
  <c r="EI71" i="2"/>
  <c r="EJ71" i="2"/>
  <c r="EK71" i="2"/>
  <c r="EL71" i="2"/>
  <c r="EN71" i="2"/>
  <c r="EO71" i="2"/>
  <c r="EP71" i="2"/>
  <c r="EQ71" i="2"/>
  <c r="ER71" i="2"/>
  <c r="ES71" i="2"/>
  <c r="EU71" i="2"/>
  <c r="EV71" i="2"/>
  <c r="EW71" i="2"/>
  <c r="EX71" i="2"/>
  <c r="EY71" i="2"/>
  <c r="EZ71" i="2"/>
  <c r="FB71" i="2"/>
  <c r="FC71" i="2"/>
  <c r="FD71" i="2"/>
  <c r="FE71" i="2"/>
  <c r="FF71" i="2"/>
  <c r="FG71" i="2"/>
  <c r="FI71" i="2"/>
  <c r="FJ71" i="2"/>
  <c r="FK71" i="2"/>
  <c r="FL71" i="2"/>
  <c r="FM71" i="2"/>
  <c r="FN71" i="2"/>
  <c r="FP71" i="2"/>
  <c r="FQ71" i="2"/>
  <c r="FR71" i="2"/>
  <c r="FS71" i="2"/>
  <c r="FT71" i="2"/>
  <c r="FU71" i="2"/>
  <c r="FW71" i="2"/>
  <c r="FX71" i="2"/>
  <c r="FY71" i="2"/>
  <c r="FZ71" i="2"/>
  <c r="GA71" i="2"/>
  <c r="GB71" i="2"/>
  <c r="GD71" i="2"/>
  <c r="GE71" i="2"/>
  <c r="GF71" i="2"/>
  <c r="GG71" i="2"/>
  <c r="GH71" i="2"/>
  <c r="GI71" i="2"/>
  <c r="GK71" i="2"/>
  <c r="GL71" i="2"/>
  <c r="GM71" i="2"/>
  <c r="GN71" i="2"/>
  <c r="GO71" i="2"/>
  <c r="GP71" i="2"/>
  <c r="GR71" i="2"/>
  <c r="GS71" i="2"/>
  <c r="GT71" i="2"/>
  <c r="GU71" i="2"/>
  <c r="GV71" i="2"/>
  <c r="GW71" i="2"/>
  <c r="GY71" i="2"/>
  <c r="GZ71" i="2"/>
  <c r="HA71" i="2"/>
  <c r="HB71" i="2"/>
  <c r="HC71" i="2"/>
  <c r="HD71" i="2"/>
  <c r="HF71" i="2"/>
  <c r="HG71" i="2"/>
  <c r="HH71" i="2"/>
  <c r="HI71" i="2"/>
  <c r="HJ71" i="2"/>
  <c r="HK71" i="2"/>
  <c r="HM71" i="2"/>
  <c r="HN71" i="2"/>
  <c r="HO71" i="2"/>
  <c r="HP71" i="2"/>
  <c r="HQ71" i="2"/>
  <c r="HR71" i="2"/>
  <c r="HT71" i="2"/>
  <c r="HU71" i="2"/>
  <c r="HV71" i="2"/>
  <c r="HW71" i="2"/>
  <c r="HX71" i="2"/>
  <c r="HY71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Y71" i="2"/>
  <c r="LZ71" i="2"/>
  <c r="MB71" i="2"/>
  <c r="MC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QC71" i="2"/>
  <c r="QD71" i="2"/>
  <c r="QE71" i="2"/>
  <c r="QF71" i="2"/>
  <c r="QG71" i="2"/>
  <c r="QH71" i="2"/>
  <c r="D72" i="2"/>
  <c r="E72" i="2"/>
  <c r="F72" i="2"/>
  <c r="G72" i="2"/>
  <c r="H72" i="2"/>
  <c r="K72" i="2"/>
  <c r="L72" i="2"/>
  <c r="M72" i="2"/>
  <c r="N72" i="2"/>
  <c r="O72" i="2"/>
  <c r="R72" i="2"/>
  <c r="S72" i="2"/>
  <c r="T72" i="2"/>
  <c r="U72" i="2"/>
  <c r="V72" i="2"/>
  <c r="Y72" i="2"/>
  <c r="Z72" i="2"/>
  <c r="AA72" i="2"/>
  <c r="AB72" i="2"/>
  <c r="AC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AT72" i="2"/>
  <c r="AU72" i="2"/>
  <c r="AV72" i="2"/>
  <c r="AW72" i="2"/>
  <c r="AX72" i="2"/>
  <c r="AY72" i="2"/>
  <c r="BA72" i="2"/>
  <c r="BB72" i="2"/>
  <c r="BC72" i="2"/>
  <c r="BD72" i="2"/>
  <c r="BE72" i="2"/>
  <c r="BF72" i="2"/>
  <c r="BH72" i="2"/>
  <c r="BI72" i="2"/>
  <c r="BJ72" i="2"/>
  <c r="BK72" i="2"/>
  <c r="BL72" i="2"/>
  <c r="BM72" i="2"/>
  <c r="BO72" i="2"/>
  <c r="BP72" i="2"/>
  <c r="BQ72" i="2"/>
  <c r="BR72" i="2"/>
  <c r="BS72" i="2"/>
  <c r="BT72" i="2"/>
  <c r="BV72" i="2"/>
  <c r="BW72" i="2"/>
  <c r="BX72" i="2"/>
  <c r="BY72" i="2"/>
  <c r="BZ72" i="2"/>
  <c r="CA72" i="2"/>
  <c r="CC72" i="2"/>
  <c r="CD72" i="2"/>
  <c r="CE72" i="2"/>
  <c r="CF72" i="2"/>
  <c r="CG72" i="2"/>
  <c r="CH72" i="2"/>
  <c r="CJ72" i="2"/>
  <c r="CK72" i="2"/>
  <c r="CL72" i="2"/>
  <c r="CM72" i="2"/>
  <c r="CN72" i="2"/>
  <c r="CO72" i="2"/>
  <c r="CQ72" i="2"/>
  <c r="CR72" i="2"/>
  <c r="CS72" i="2"/>
  <c r="CT72" i="2"/>
  <c r="CU72" i="2"/>
  <c r="CV72" i="2"/>
  <c r="CX72" i="2"/>
  <c r="CY72" i="2"/>
  <c r="CZ72" i="2"/>
  <c r="DA72" i="2"/>
  <c r="DB72" i="2"/>
  <c r="DC72" i="2"/>
  <c r="DE72" i="2"/>
  <c r="DF72" i="2"/>
  <c r="DG72" i="2"/>
  <c r="DH72" i="2"/>
  <c r="DI72" i="2"/>
  <c r="DJ72" i="2"/>
  <c r="DL72" i="2"/>
  <c r="DM72" i="2"/>
  <c r="DN72" i="2"/>
  <c r="DO72" i="2"/>
  <c r="DP72" i="2"/>
  <c r="DQ72" i="2"/>
  <c r="DS72" i="2"/>
  <c r="DT72" i="2"/>
  <c r="DU72" i="2"/>
  <c r="DV72" i="2"/>
  <c r="DW72" i="2"/>
  <c r="DX72" i="2"/>
  <c r="DZ72" i="2"/>
  <c r="EA72" i="2"/>
  <c r="EB72" i="2"/>
  <c r="EC72" i="2"/>
  <c r="ED72" i="2"/>
  <c r="EE72" i="2"/>
  <c r="EG72" i="2"/>
  <c r="EH72" i="2"/>
  <c r="EI72" i="2"/>
  <c r="EJ72" i="2"/>
  <c r="EK72" i="2"/>
  <c r="EL72" i="2"/>
  <c r="EN72" i="2"/>
  <c r="EO72" i="2"/>
  <c r="EP72" i="2"/>
  <c r="EQ72" i="2"/>
  <c r="ER72" i="2"/>
  <c r="ES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I72" i="2"/>
  <c r="FJ72" i="2"/>
  <c r="FK72" i="2"/>
  <c r="FL72" i="2"/>
  <c r="FM72" i="2"/>
  <c r="FN72" i="2"/>
  <c r="FP72" i="2"/>
  <c r="FQ72" i="2"/>
  <c r="FR72" i="2"/>
  <c r="FS72" i="2"/>
  <c r="FT72" i="2"/>
  <c r="FU72" i="2"/>
  <c r="FW72" i="2"/>
  <c r="FX72" i="2"/>
  <c r="FY72" i="2"/>
  <c r="FZ72" i="2"/>
  <c r="GA72" i="2"/>
  <c r="GB72" i="2"/>
  <c r="GD72" i="2"/>
  <c r="GE72" i="2"/>
  <c r="GF72" i="2"/>
  <c r="GG72" i="2"/>
  <c r="GH72" i="2"/>
  <c r="GI72" i="2"/>
  <c r="GK72" i="2"/>
  <c r="GL72" i="2"/>
  <c r="GM72" i="2"/>
  <c r="GN72" i="2"/>
  <c r="GO72" i="2"/>
  <c r="GP72" i="2"/>
  <c r="GR72" i="2"/>
  <c r="GS72" i="2"/>
  <c r="GT72" i="2"/>
  <c r="GU72" i="2"/>
  <c r="GV72" i="2"/>
  <c r="GW72" i="2"/>
  <c r="GY72" i="2"/>
  <c r="GZ72" i="2"/>
  <c r="HA72" i="2"/>
  <c r="HB72" i="2"/>
  <c r="HC72" i="2"/>
  <c r="HD72" i="2"/>
  <c r="HF72" i="2"/>
  <c r="HG72" i="2"/>
  <c r="HH72" i="2"/>
  <c r="HI72" i="2"/>
  <c r="HJ72" i="2"/>
  <c r="HK72" i="2"/>
  <c r="HM72" i="2"/>
  <c r="HN72" i="2"/>
  <c r="HO72" i="2"/>
  <c r="HP72" i="2"/>
  <c r="HQ72" i="2"/>
  <c r="HR72" i="2"/>
  <c r="HT72" i="2"/>
  <c r="HU72" i="2"/>
  <c r="HV72" i="2"/>
  <c r="HW72" i="2"/>
  <c r="HX72" i="2"/>
  <c r="HY72" i="2"/>
  <c r="IA72" i="2"/>
  <c r="IB72" i="2"/>
  <c r="IC72" i="2"/>
  <c r="ID72" i="2"/>
  <c r="IE72" i="2"/>
  <c r="IF72" i="2"/>
  <c r="IH72" i="2"/>
  <c r="II72" i="2"/>
  <c r="IJ72" i="2"/>
  <c r="IK72" i="2"/>
  <c r="IL72" i="2"/>
  <c r="IM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Y72" i="2"/>
  <c r="LZ72" i="2"/>
  <c r="MB72" i="2"/>
  <c r="MC72" i="2"/>
  <c r="ME72" i="2"/>
  <c r="MF72" i="2"/>
  <c r="MG72" i="2"/>
  <c r="MI72" i="2"/>
  <c r="MJ72" i="2"/>
  <c r="MK72" i="2"/>
  <c r="ML72" i="2"/>
  <c r="MM72" i="2"/>
  <c r="MN72" i="2"/>
  <c r="MP72" i="2"/>
  <c r="MQ72" i="2"/>
  <c r="MR72" i="2"/>
  <c r="MS72" i="2"/>
  <c r="MT72" i="2"/>
  <c r="MU72" i="2"/>
  <c r="MW72" i="2"/>
  <c r="MX72" i="2"/>
  <c r="MY72" i="2"/>
  <c r="MZ72" i="2"/>
  <c r="NA72" i="2"/>
  <c r="NB72" i="2"/>
  <c r="ND72" i="2"/>
  <c r="NE72" i="2"/>
  <c r="NF72" i="2"/>
  <c r="NG72" i="2"/>
  <c r="NH72" i="2"/>
  <c r="NI72" i="2"/>
  <c r="NK72" i="2"/>
  <c r="NL72" i="2"/>
  <c r="NM72" i="2"/>
  <c r="NN72" i="2"/>
  <c r="NO72" i="2"/>
  <c r="NP72" i="2"/>
  <c r="NR72" i="2"/>
  <c r="NS72" i="2"/>
  <c r="NT72" i="2"/>
  <c r="NU72" i="2"/>
  <c r="NV72" i="2"/>
  <c r="NW72" i="2"/>
  <c r="NY72" i="2"/>
  <c r="NZ72" i="2"/>
  <c r="OA72" i="2"/>
  <c r="OB72" i="2"/>
  <c r="OC72" i="2"/>
  <c r="OD72" i="2"/>
  <c r="OF72" i="2"/>
  <c r="OG72" i="2"/>
  <c r="OH72" i="2"/>
  <c r="OI72" i="2"/>
  <c r="OJ72" i="2"/>
  <c r="OK72" i="2"/>
  <c r="OM72" i="2"/>
  <c r="ON72" i="2"/>
  <c r="OO72" i="2"/>
  <c r="OP72" i="2"/>
  <c r="OQ72" i="2"/>
  <c r="OR72" i="2"/>
  <c r="OT72" i="2"/>
  <c r="OU72" i="2"/>
  <c r="OV72" i="2"/>
  <c r="OW72" i="2"/>
  <c r="OX72" i="2"/>
  <c r="OY72" i="2"/>
  <c r="PA72" i="2"/>
  <c r="PB72" i="2"/>
  <c r="PC72" i="2"/>
  <c r="PD72" i="2"/>
  <c r="PE72" i="2"/>
  <c r="PF72" i="2"/>
  <c r="PH72" i="2"/>
  <c r="PI72" i="2"/>
  <c r="PJ72" i="2"/>
  <c r="PK72" i="2"/>
  <c r="PL72" i="2"/>
  <c r="PM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QC72" i="2"/>
  <c r="QD72" i="2"/>
  <c r="QE72" i="2"/>
  <c r="QF72" i="2"/>
  <c r="QG72" i="2"/>
  <c r="QH72" i="2"/>
  <c r="D73" i="2"/>
  <c r="E73" i="2"/>
  <c r="F73" i="2"/>
  <c r="G73" i="2"/>
  <c r="H73" i="2"/>
  <c r="K73" i="2"/>
  <c r="L73" i="2"/>
  <c r="M73" i="2"/>
  <c r="N73" i="2"/>
  <c r="O73" i="2"/>
  <c r="R73" i="2"/>
  <c r="S73" i="2"/>
  <c r="T73" i="2"/>
  <c r="U73" i="2"/>
  <c r="V73" i="2"/>
  <c r="Y73" i="2"/>
  <c r="Z73" i="2"/>
  <c r="AA73" i="2"/>
  <c r="AB73" i="2"/>
  <c r="AC73" i="2"/>
  <c r="AF73" i="2"/>
  <c r="AG73" i="2"/>
  <c r="AH73" i="2"/>
  <c r="AI73" i="2"/>
  <c r="AJ73" i="2"/>
  <c r="AM73" i="2"/>
  <c r="AN73" i="2"/>
  <c r="AO73" i="2"/>
  <c r="AP73" i="2"/>
  <c r="AQ73" i="2"/>
  <c r="AT73" i="2"/>
  <c r="AU73" i="2"/>
  <c r="AV73" i="2"/>
  <c r="AW73" i="2"/>
  <c r="AX73" i="2"/>
  <c r="BA73" i="2"/>
  <c r="BB73" i="2"/>
  <c r="BC73" i="2"/>
  <c r="BD73" i="2"/>
  <c r="BE73" i="2"/>
  <c r="BH73" i="2"/>
  <c r="BI73" i="2"/>
  <c r="BJ73" i="2"/>
  <c r="BK73" i="2"/>
  <c r="BL73" i="2"/>
  <c r="BM73" i="2"/>
  <c r="BO73" i="2"/>
  <c r="BP73" i="2"/>
  <c r="BR73" i="2"/>
  <c r="BS73" i="2"/>
  <c r="BV73" i="2"/>
  <c r="CA73" i="2" s="1"/>
  <c r="BW73" i="2"/>
  <c r="BX73" i="2"/>
  <c r="BY73" i="2"/>
  <c r="BZ73" i="2"/>
  <c r="CC73" i="2"/>
  <c r="CD73" i="2"/>
  <c r="CE73" i="2"/>
  <c r="CF73" i="2"/>
  <c r="CG73" i="2"/>
  <c r="CJ73" i="2"/>
  <c r="CK73" i="2"/>
  <c r="CL73" i="2"/>
  <c r="CM73" i="2"/>
  <c r="CN73" i="2"/>
  <c r="CQ73" i="2"/>
  <c r="CR73" i="2"/>
  <c r="CS73" i="2"/>
  <c r="CT73" i="2"/>
  <c r="CU73" i="2"/>
  <c r="CX73" i="2"/>
  <c r="CY73" i="2"/>
  <c r="CZ73" i="2"/>
  <c r="DA73" i="2"/>
  <c r="DB73" i="2"/>
  <c r="DE73" i="2"/>
  <c r="DF73" i="2"/>
  <c r="DG73" i="2"/>
  <c r="DH73" i="2"/>
  <c r="DI73" i="2"/>
  <c r="DL73" i="2"/>
  <c r="DM73" i="2"/>
  <c r="DN73" i="2"/>
  <c r="DO73" i="2"/>
  <c r="DP73" i="2"/>
  <c r="DS73" i="2"/>
  <c r="DT73" i="2"/>
  <c r="DU73" i="2"/>
  <c r="DV73" i="2"/>
  <c r="DW73" i="2"/>
  <c r="DZ73" i="2"/>
  <c r="EA73" i="2"/>
  <c r="EB73" i="2"/>
  <c r="EC73" i="2"/>
  <c r="ED73" i="2"/>
  <c r="EG73" i="2"/>
  <c r="EH73" i="2"/>
  <c r="EI73" i="2"/>
  <c r="EJ73" i="2"/>
  <c r="EK73" i="2"/>
  <c r="EN73" i="2"/>
  <c r="EO73" i="2"/>
  <c r="EP73" i="2"/>
  <c r="EQ73" i="2"/>
  <c r="ER73" i="2"/>
  <c r="EU73" i="2"/>
  <c r="EV73" i="2"/>
  <c r="EW73" i="2"/>
  <c r="EX73" i="2"/>
  <c r="EY73" i="2"/>
  <c r="FB73" i="2"/>
  <c r="FC73" i="2"/>
  <c r="FD73" i="2"/>
  <c r="FE73" i="2"/>
  <c r="FF73" i="2"/>
  <c r="FI73" i="2"/>
  <c r="FJ73" i="2"/>
  <c r="FK73" i="2"/>
  <c r="FL73" i="2"/>
  <c r="FM73" i="2"/>
  <c r="FN73" i="2"/>
  <c r="FP73" i="2"/>
  <c r="FQ73" i="2"/>
  <c r="FS73" i="2"/>
  <c r="FT73" i="2"/>
  <c r="FW73" i="2"/>
  <c r="FX73" i="2"/>
  <c r="FY73" i="2"/>
  <c r="FZ73" i="2"/>
  <c r="GA73" i="2"/>
  <c r="GD73" i="2"/>
  <c r="GE73" i="2"/>
  <c r="GF73" i="2"/>
  <c r="GG73" i="2"/>
  <c r="GH73" i="2"/>
  <c r="GK73" i="2"/>
  <c r="GL73" i="2"/>
  <c r="GM73" i="2"/>
  <c r="GN73" i="2"/>
  <c r="GO73" i="2"/>
  <c r="GR73" i="2"/>
  <c r="GS73" i="2"/>
  <c r="GT73" i="2"/>
  <c r="GU73" i="2"/>
  <c r="GV73" i="2"/>
  <c r="GY73" i="2"/>
  <c r="GZ73" i="2"/>
  <c r="HA73" i="2"/>
  <c r="HB73" i="2"/>
  <c r="HC73" i="2"/>
  <c r="HF73" i="2"/>
  <c r="HG73" i="2"/>
  <c r="HH73" i="2"/>
  <c r="HI73" i="2"/>
  <c r="HJ73" i="2"/>
  <c r="HM73" i="2"/>
  <c r="HN73" i="2"/>
  <c r="HO73" i="2"/>
  <c r="HP73" i="2"/>
  <c r="HQ73" i="2"/>
  <c r="HT73" i="2"/>
  <c r="HU73" i="2"/>
  <c r="HV73" i="2"/>
  <c r="HW73" i="2"/>
  <c r="HX73" i="2"/>
  <c r="HY73" i="2"/>
  <c r="IA73" i="2"/>
  <c r="IB73" i="2"/>
  <c r="IC73" i="2"/>
  <c r="ID73" i="2"/>
  <c r="IE73" i="2"/>
  <c r="IH73" i="2"/>
  <c r="II73" i="2"/>
  <c r="IJ73" i="2"/>
  <c r="IK73" i="2"/>
  <c r="IL73" i="2"/>
  <c r="IM73" i="2"/>
  <c r="IO73" i="2"/>
  <c r="IP73" i="2"/>
  <c r="IQ73" i="2"/>
  <c r="IR73" i="2"/>
  <c r="IS73" i="2"/>
  <c r="IV73" i="2"/>
  <c r="IW73" i="2"/>
  <c r="IX73" i="2"/>
  <c r="IY73" i="2"/>
  <c r="IZ73" i="2"/>
  <c r="JC73" i="2"/>
  <c r="JD73" i="2"/>
  <c r="JG73" i="2"/>
  <c r="JJ73" i="2"/>
  <c r="JK73" i="2"/>
  <c r="JL73" i="2"/>
  <c r="JM73" i="2"/>
  <c r="JN73" i="2"/>
  <c r="JO73" i="2"/>
  <c r="JQ73" i="2"/>
  <c r="JR73" i="2"/>
  <c r="JS73" i="2"/>
  <c r="JT73" i="2"/>
  <c r="JU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S73" i="2"/>
  <c r="KT73" i="2"/>
  <c r="KU73" i="2"/>
  <c r="KV73" i="2"/>
  <c r="KW73" i="2"/>
  <c r="KZ73" i="2"/>
  <c r="LA73" i="2"/>
  <c r="LB73" i="2"/>
  <c r="LC73" i="2"/>
  <c r="LD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Y73" i="2"/>
  <c r="MB73" i="2"/>
  <c r="MC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QC73" i="2"/>
  <c r="QD73" i="2"/>
  <c r="QE73" i="2"/>
  <c r="QF73" i="2"/>
  <c r="QG73" i="2"/>
  <c r="QH73" i="2"/>
  <c r="D74" i="2"/>
  <c r="E74" i="2"/>
  <c r="F74" i="2"/>
  <c r="G74" i="2"/>
  <c r="H74" i="2"/>
  <c r="K74" i="2"/>
  <c r="L74" i="2"/>
  <c r="M74" i="2"/>
  <c r="N74" i="2"/>
  <c r="O74" i="2"/>
  <c r="R74" i="2"/>
  <c r="S74" i="2"/>
  <c r="T74" i="2"/>
  <c r="U74" i="2"/>
  <c r="V74" i="2"/>
  <c r="Y74" i="2"/>
  <c r="Z74" i="2"/>
  <c r="AA74" i="2"/>
  <c r="AB74" i="2"/>
  <c r="AC74" i="2"/>
  <c r="AF74" i="2"/>
  <c r="AG74" i="2"/>
  <c r="AH74" i="2"/>
  <c r="AI74" i="2"/>
  <c r="AJ74" i="2"/>
  <c r="AM74" i="2"/>
  <c r="AN74" i="2"/>
  <c r="AO74" i="2"/>
  <c r="AP74" i="2"/>
  <c r="AQ74" i="2"/>
  <c r="AR74" i="2"/>
  <c r="AT74" i="2"/>
  <c r="AU74" i="2"/>
  <c r="AV74" i="2"/>
  <c r="AW74" i="2"/>
  <c r="AX74" i="2"/>
  <c r="AY74" i="2"/>
  <c r="BA74" i="2"/>
  <c r="BB74" i="2"/>
  <c r="BC74" i="2"/>
  <c r="BD74" i="2"/>
  <c r="BE74" i="2"/>
  <c r="BF74" i="2"/>
  <c r="BH74" i="2"/>
  <c r="BI74" i="2"/>
  <c r="BJ74" i="2"/>
  <c r="BK74" i="2"/>
  <c r="BL74" i="2"/>
  <c r="BM74" i="2"/>
  <c r="BO74" i="2"/>
  <c r="BP74" i="2"/>
  <c r="BQ74" i="2"/>
  <c r="BR74" i="2"/>
  <c r="BS74" i="2"/>
  <c r="BT74" i="2"/>
  <c r="BV74" i="2"/>
  <c r="BW74" i="2"/>
  <c r="BX74" i="2"/>
  <c r="BY74" i="2"/>
  <c r="BZ74" i="2"/>
  <c r="CA74" i="2"/>
  <c r="CC74" i="2"/>
  <c r="CD74" i="2"/>
  <c r="CE74" i="2"/>
  <c r="CF74" i="2"/>
  <c r="CG74" i="2"/>
  <c r="CH74" i="2"/>
  <c r="CJ74" i="2"/>
  <c r="CK74" i="2"/>
  <c r="CL74" i="2"/>
  <c r="CM74" i="2"/>
  <c r="CN74" i="2"/>
  <c r="CO74" i="2"/>
  <c r="CQ74" i="2"/>
  <c r="CR74" i="2"/>
  <c r="CS74" i="2"/>
  <c r="CT74" i="2"/>
  <c r="CU74" i="2"/>
  <c r="CV74" i="2"/>
  <c r="CX74" i="2"/>
  <c r="CY74" i="2"/>
  <c r="CZ74" i="2"/>
  <c r="DA74" i="2"/>
  <c r="DB74" i="2"/>
  <c r="DC74" i="2"/>
  <c r="DE74" i="2"/>
  <c r="DF74" i="2"/>
  <c r="DG74" i="2"/>
  <c r="DH74" i="2"/>
  <c r="DI74" i="2"/>
  <c r="DJ74" i="2"/>
  <c r="DL74" i="2"/>
  <c r="DM74" i="2"/>
  <c r="DN74" i="2"/>
  <c r="DO74" i="2"/>
  <c r="DP74" i="2"/>
  <c r="DQ74" i="2"/>
  <c r="DS74" i="2"/>
  <c r="DT74" i="2"/>
  <c r="DU74" i="2"/>
  <c r="DV74" i="2"/>
  <c r="DW74" i="2"/>
  <c r="DX74" i="2"/>
  <c r="DZ74" i="2"/>
  <c r="EA74" i="2"/>
  <c r="EB74" i="2"/>
  <c r="EC74" i="2"/>
  <c r="ED74" i="2"/>
  <c r="EE74" i="2"/>
  <c r="EG74" i="2"/>
  <c r="EH74" i="2"/>
  <c r="EI74" i="2"/>
  <c r="EJ74" i="2"/>
  <c r="EK74" i="2"/>
  <c r="EL74" i="2"/>
  <c r="EN74" i="2"/>
  <c r="EO74" i="2"/>
  <c r="EP74" i="2"/>
  <c r="EQ74" i="2"/>
  <c r="ER74" i="2"/>
  <c r="ES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I74" i="2"/>
  <c r="FJ74" i="2"/>
  <c r="FK74" i="2"/>
  <c r="FL74" i="2"/>
  <c r="FM74" i="2"/>
  <c r="FN74" i="2"/>
  <c r="FP74" i="2"/>
  <c r="FQ74" i="2"/>
  <c r="FR74" i="2"/>
  <c r="FS74" i="2"/>
  <c r="FT74" i="2"/>
  <c r="FU74" i="2"/>
  <c r="FW74" i="2"/>
  <c r="FX74" i="2"/>
  <c r="FY74" i="2"/>
  <c r="FZ74" i="2"/>
  <c r="GA74" i="2"/>
  <c r="GB74" i="2"/>
  <c r="GD74" i="2"/>
  <c r="GE74" i="2"/>
  <c r="GF74" i="2"/>
  <c r="GG74" i="2"/>
  <c r="GH74" i="2"/>
  <c r="GI74" i="2"/>
  <c r="GK74" i="2"/>
  <c r="GL74" i="2"/>
  <c r="GM74" i="2"/>
  <c r="GN74" i="2"/>
  <c r="GO74" i="2"/>
  <c r="GP74" i="2"/>
  <c r="GR74" i="2"/>
  <c r="GS74" i="2"/>
  <c r="GT74" i="2"/>
  <c r="GU74" i="2"/>
  <c r="GV74" i="2"/>
  <c r="GW74" i="2"/>
  <c r="GY74" i="2"/>
  <c r="GZ74" i="2"/>
  <c r="HA74" i="2"/>
  <c r="HB74" i="2"/>
  <c r="HC74" i="2"/>
  <c r="HD74" i="2"/>
  <c r="HF74" i="2"/>
  <c r="HG74" i="2"/>
  <c r="HH74" i="2"/>
  <c r="HI74" i="2"/>
  <c r="HJ74" i="2"/>
  <c r="HK74" i="2"/>
  <c r="HM74" i="2"/>
  <c r="HN74" i="2"/>
  <c r="HO74" i="2"/>
  <c r="HP74" i="2"/>
  <c r="HQ74" i="2"/>
  <c r="HR74" i="2"/>
  <c r="HT74" i="2"/>
  <c r="HU74" i="2"/>
  <c r="HV74" i="2"/>
  <c r="HW74" i="2"/>
  <c r="HX74" i="2"/>
  <c r="HY74" i="2"/>
  <c r="IA74" i="2"/>
  <c r="IB74" i="2"/>
  <c r="IC74" i="2"/>
  <c r="ID74" i="2"/>
  <c r="IE74" i="2"/>
  <c r="IF74" i="2"/>
  <c r="IH74" i="2"/>
  <c r="II74" i="2"/>
  <c r="IJ74" i="2"/>
  <c r="IK74" i="2"/>
  <c r="IL74" i="2"/>
  <c r="IM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Y74" i="2"/>
  <c r="LZ74" i="2"/>
  <c r="MB74" i="2"/>
  <c r="MC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QC74" i="2"/>
  <c r="QD74" i="2"/>
  <c r="QE74" i="2"/>
  <c r="QF74" i="2"/>
  <c r="QG74" i="2"/>
  <c r="QH74" i="2"/>
  <c r="D75" i="2"/>
  <c r="E75" i="2"/>
  <c r="F75" i="2"/>
  <c r="G75" i="2"/>
  <c r="H75" i="2"/>
  <c r="K75" i="2"/>
  <c r="L75" i="2"/>
  <c r="M75" i="2"/>
  <c r="N75" i="2"/>
  <c r="O75" i="2"/>
  <c r="R75" i="2"/>
  <c r="S75" i="2"/>
  <c r="T75" i="2"/>
  <c r="U75" i="2"/>
  <c r="V75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AT75" i="2"/>
  <c r="AU75" i="2"/>
  <c r="AV75" i="2"/>
  <c r="AW75" i="2"/>
  <c r="AX75" i="2"/>
  <c r="AY75" i="2"/>
  <c r="BA75" i="2"/>
  <c r="BB75" i="2"/>
  <c r="BC75" i="2"/>
  <c r="BD75" i="2"/>
  <c r="BE75" i="2"/>
  <c r="BF75" i="2"/>
  <c r="BH75" i="2"/>
  <c r="BI75" i="2"/>
  <c r="BJ75" i="2"/>
  <c r="BK75" i="2"/>
  <c r="BL75" i="2"/>
  <c r="BM75" i="2"/>
  <c r="BO75" i="2"/>
  <c r="BP75" i="2"/>
  <c r="BQ75" i="2"/>
  <c r="BR75" i="2"/>
  <c r="BS75" i="2"/>
  <c r="BT75" i="2"/>
  <c r="BV75" i="2"/>
  <c r="BW75" i="2"/>
  <c r="BX75" i="2"/>
  <c r="BY75" i="2"/>
  <c r="BZ75" i="2"/>
  <c r="CA75" i="2"/>
  <c r="CC75" i="2"/>
  <c r="CD75" i="2"/>
  <c r="CE75" i="2"/>
  <c r="CF75" i="2"/>
  <c r="CG75" i="2"/>
  <c r="CH75" i="2"/>
  <c r="CJ75" i="2"/>
  <c r="CK75" i="2"/>
  <c r="CL75" i="2"/>
  <c r="CM75" i="2"/>
  <c r="CN75" i="2"/>
  <c r="CO75" i="2"/>
  <c r="CQ75" i="2"/>
  <c r="CR75" i="2"/>
  <c r="CS75" i="2"/>
  <c r="CT75" i="2"/>
  <c r="CU75" i="2"/>
  <c r="CV75" i="2"/>
  <c r="CX75" i="2"/>
  <c r="CY75" i="2"/>
  <c r="CZ75" i="2"/>
  <c r="DA75" i="2"/>
  <c r="DB75" i="2"/>
  <c r="DC75" i="2"/>
  <c r="DE75" i="2"/>
  <c r="DF75" i="2"/>
  <c r="DG75" i="2"/>
  <c r="DH75" i="2"/>
  <c r="DI75" i="2"/>
  <c r="DJ75" i="2"/>
  <c r="DL75" i="2"/>
  <c r="DM75" i="2"/>
  <c r="DN75" i="2"/>
  <c r="DO75" i="2"/>
  <c r="DP75" i="2"/>
  <c r="DQ75" i="2"/>
  <c r="DS75" i="2"/>
  <c r="DT75" i="2"/>
  <c r="DU75" i="2"/>
  <c r="DV75" i="2"/>
  <c r="DW75" i="2"/>
  <c r="DX75" i="2"/>
  <c r="DZ75" i="2"/>
  <c r="EA75" i="2"/>
  <c r="EB75" i="2"/>
  <c r="EC75" i="2"/>
  <c r="ED75" i="2"/>
  <c r="EE75" i="2"/>
  <c r="EG75" i="2"/>
  <c r="EH75" i="2"/>
  <c r="EI75" i="2"/>
  <c r="EJ75" i="2"/>
  <c r="EK75" i="2"/>
  <c r="EL75" i="2"/>
  <c r="EN75" i="2"/>
  <c r="EO75" i="2"/>
  <c r="EP75" i="2"/>
  <c r="EQ75" i="2"/>
  <c r="ER75" i="2"/>
  <c r="ES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I75" i="2"/>
  <c r="FJ75" i="2"/>
  <c r="FK75" i="2"/>
  <c r="FL75" i="2"/>
  <c r="FM75" i="2"/>
  <c r="FN75" i="2"/>
  <c r="FP75" i="2"/>
  <c r="FQ75" i="2"/>
  <c r="FR75" i="2"/>
  <c r="FS75" i="2"/>
  <c r="FT75" i="2"/>
  <c r="FU75" i="2"/>
  <c r="FW75" i="2"/>
  <c r="FX75" i="2"/>
  <c r="FY75" i="2"/>
  <c r="FZ75" i="2"/>
  <c r="GA75" i="2"/>
  <c r="GB75" i="2"/>
  <c r="GD75" i="2"/>
  <c r="GE75" i="2"/>
  <c r="GF75" i="2"/>
  <c r="GG75" i="2"/>
  <c r="GH75" i="2"/>
  <c r="GI75" i="2"/>
  <c r="GK75" i="2"/>
  <c r="GL75" i="2"/>
  <c r="GM75" i="2"/>
  <c r="GN75" i="2"/>
  <c r="GO75" i="2"/>
  <c r="GP75" i="2"/>
  <c r="GR75" i="2"/>
  <c r="GS75" i="2"/>
  <c r="GT75" i="2"/>
  <c r="GU75" i="2"/>
  <c r="GV75" i="2"/>
  <c r="GW75" i="2"/>
  <c r="GY75" i="2"/>
  <c r="GZ75" i="2"/>
  <c r="HA75" i="2"/>
  <c r="HB75" i="2"/>
  <c r="HC75" i="2"/>
  <c r="HD75" i="2"/>
  <c r="HF75" i="2"/>
  <c r="HG75" i="2"/>
  <c r="HH75" i="2"/>
  <c r="HI75" i="2"/>
  <c r="HJ75" i="2"/>
  <c r="HK75" i="2"/>
  <c r="HM75" i="2"/>
  <c r="HN75" i="2"/>
  <c r="HO75" i="2"/>
  <c r="HP75" i="2"/>
  <c r="HQ75" i="2"/>
  <c r="HR75" i="2"/>
  <c r="HT75" i="2"/>
  <c r="HU75" i="2"/>
  <c r="HV75" i="2"/>
  <c r="HW75" i="2"/>
  <c r="HX75" i="2"/>
  <c r="HY75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Y75" i="2"/>
  <c r="LZ75" i="2"/>
  <c r="MB75" i="2"/>
  <c r="MC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QC75" i="2"/>
  <c r="QD75" i="2"/>
  <c r="QE75" i="2"/>
  <c r="QF75" i="2"/>
  <c r="QG75" i="2"/>
  <c r="QH75" i="2"/>
  <c r="D76" i="2"/>
  <c r="E76" i="2"/>
  <c r="F76" i="2"/>
  <c r="G76" i="2"/>
  <c r="H76" i="2"/>
  <c r="K76" i="2"/>
  <c r="L76" i="2"/>
  <c r="M76" i="2"/>
  <c r="N76" i="2"/>
  <c r="O76" i="2"/>
  <c r="R76" i="2"/>
  <c r="S76" i="2"/>
  <c r="T76" i="2"/>
  <c r="U76" i="2"/>
  <c r="V76" i="2"/>
  <c r="Y76" i="2"/>
  <c r="Z76" i="2"/>
  <c r="AA76" i="2"/>
  <c r="AB76" i="2"/>
  <c r="AC76" i="2"/>
  <c r="AF76" i="2"/>
  <c r="AG76" i="2"/>
  <c r="AH76" i="2"/>
  <c r="AI76" i="2"/>
  <c r="AJ76" i="2"/>
  <c r="AM76" i="2"/>
  <c r="AN76" i="2"/>
  <c r="AO76" i="2"/>
  <c r="AP76" i="2"/>
  <c r="AQ76" i="2"/>
  <c r="AR76" i="2"/>
  <c r="AT76" i="2"/>
  <c r="AU76" i="2"/>
  <c r="AV76" i="2"/>
  <c r="AW76" i="2"/>
  <c r="AX76" i="2"/>
  <c r="AY76" i="2"/>
  <c r="BA76" i="2"/>
  <c r="BB76" i="2"/>
  <c r="BC76" i="2"/>
  <c r="BD76" i="2"/>
  <c r="BE76" i="2"/>
  <c r="BF76" i="2"/>
  <c r="BH76" i="2"/>
  <c r="BI76" i="2"/>
  <c r="BJ76" i="2"/>
  <c r="BK76" i="2"/>
  <c r="BL76" i="2"/>
  <c r="BM76" i="2"/>
  <c r="BO76" i="2"/>
  <c r="BP76" i="2"/>
  <c r="BQ76" i="2"/>
  <c r="BR76" i="2"/>
  <c r="BS76" i="2"/>
  <c r="BT76" i="2"/>
  <c r="BV76" i="2"/>
  <c r="BW76" i="2"/>
  <c r="BX76" i="2"/>
  <c r="BY76" i="2"/>
  <c r="BZ76" i="2"/>
  <c r="CA76" i="2"/>
  <c r="CC76" i="2"/>
  <c r="CD76" i="2"/>
  <c r="CE76" i="2"/>
  <c r="CF76" i="2"/>
  <c r="CG76" i="2"/>
  <c r="CH76" i="2"/>
  <c r="CJ76" i="2"/>
  <c r="CK76" i="2"/>
  <c r="CL76" i="2"/>
  <c r="CM76" i="2"/>
  <c r="CN76" i="2"/>
  <c r="CO76" i="2"/>
  <c r="CQ76" i="2"/>
  <c r="CR76" i="2"/>
  <c r="CS76" i="2"/>
  <c r="CT76" i="2"/>
  <c r="CU76" i="2"/>
  <c r="CV76" i="2"/>
  <c r="CX76" i="2"/>
  <c r="CY76" i="2"/>
  <c r="CZ76" i="2"/>
  <c r="DA76" i="2"/>
  <c r="DB76" i="2"/>
  <c r="DC76" i="2"/>
  <c r="DE76" i="2"/>
  <c r="DF76" i="2"/>
  <c r="DG76" i="2"/>
  <c r="DH76" i="2"/>
  <c r="DI76" i="2"/>
  <c r="DJ76" i="2"/>
  <c r="DL76" i="2"/>
  <c r="DM76" i="2"/>
  <c r="DN76" i="2"/>
  <c r="DO76" i="2"/>
  <c r="DP76" i="2"/>
  <c r="DS76" i="2"/>
  <c r="DT76" i="2"/>
  <c r="DU76" i="2"/>
  <c r="DV76" i="2"/>
  <c r="DW76" i="2"/>
  <c r="DZ76" i="2"/>
  <c r="EA76" i="2"/>
  <c r="EB76" i="2"/>
  <c r="EC76" i="2"/>
  <c r="ED76" i="2"/>
  <c r="EG76" i="2"/>
  <c r="EH76" i="2"/>
  <c r="EI76" i="2"/>
  <c r="EJ76" i="2"/>
  <c r="EK76" i="2"/>
  <c r="EL76" i="2"/>
  <c r="EN76" i="2"/>
  <c r="EO76" i="2"/>
  <c r="EP76" i="2"/>
  <c r="EQ76" i="2"/>
  <c r="ER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I76" i="2"/>
  <c r="FJ76" i="2"/>
  <c r="FK76" i="2"/>
  <c r="FL76" i="2"/>
  <c r="FM76" i="2"/>
  <c r="FN76" i="2"/>
  <c r="FP76" i="2"/>
  <c r="FQ76" i="2"/>
  <c r="FR76" i="2"/>
  <c r="FS76" i="2"/>
  <c r="FT76" i="2"/>
  <c r="FU76" i="2"/>
  <c r="FW76" i="2"/>
  <c r="FX76" i="2"/>
  <c r="FY76" i="2"/>
  <c r="FZ76" i="2"/>
  <c r="GA76" i="2"/>
  <c r="GB76" i="2"/>
  <c r="GD76" i="2"/>
  <c r="GE76" i="2"/>
  <c r="GF76" i="2"/>
  <c r="GG76" i="2"/>
  <c r="GH76" i="2"/>
  <c r="GI76" i="2"/>
  <c r="GK76" i="2"/>
  <c r="GL76" i="2"/>
  <c r="GM76" i="2"/>
  <c r="GN76" i="2"/>
  <c r="GO76" i="2"/>
  <c r="GP76" i="2"/>
  <c r="GR76" i="2"/>
  <c r="GS76" i="2"/>
  <c r="GT76" i="2"/>
  <c r="GU76" i="2"/>
  <c r="GV76" i="2"/>
  <c r="GW76" i="2"/>
  <c r="GY76" i="2"/>
  <c r="GZ76" i="2"/>
  <c r="HA76" i="2"/>
  <c r="HB76" i="2"/>
  <c r="HC76" i="2"/>
  <c r="HD76" i="2"/>
  <c r="HF76" i="2"/>
  <c r="HG76" i="2"/>
  <c r="HH76" i="2"/>
  <c r="HI76" i="2"/>
  <c r="HJ76" i="2"/>
  <c r="HK76" i="2"/>
  <c r="HM76" i="2"/>
  <c r="HN76" i="2"/>
  <c r="HO76" i="2"/>
  <c r="HP76" i="2"/>
  <c r="HQ76" i="2"/>
  <c r="HR76" i="2"/>
  <c r="HT76" i="2"/>
  <c r="HU76" i="2"/>
  <c r="HV76" i="2"/>
  <c r="HW76" i="2"/>
  <c r="HX76" i="2"/>
  <c r="HY76" i="2"/>
  <c r="IA76" i="2"/>
  <c r="IB76" i="2"/>
  <c r="IC76" i="2"/>
  <c r="ID76" i="2"/>
  <c r="IE76" i="2"/>
  <c r="IF76" i="2"/>
  <c r="IH76" i="2"/>
  <c r="II76" i="2"/>
  <c r="IJ76" i="2"/>
  <c r="IK76" i="2"/>
  <c r="IL76" i="2"/>
  <c r="IM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G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Y76" i="2"/>
  <c r="LZ76" i="2"/>
  <c r="MB76" i="2"/>
  <c r="MC76" i="2"/>
  <c r="ME76" i="2"/>
  <c r="MF76" i="2"/>
  <c r="MG76" i="2"/>
  <c r="MI76" i="2"/>
  <c r="MJ76" i="2"/>
  <c r="MK76" i="2"/>
  <c r="ML76" i="2"/>
  <c r="MM76" i="2"/>
  <c r="MN76" i="2"/>
  <c r="MP76" i="2"/>
  <c r="MQ76" i="2"/>
  <c r="MR76" i="2"/>
  <c r="MS76" i="2"/>
  <c r="MT76" i="2"/>
  <c r="MU76" i="2"/>
  <c r="MW76" i="2"/>
  <c r="MX76" i="2"/>
  <c r="MY76" i="2"/>
  <c r="MZ76" i="2"/>
  <c r="NA76" i="2"/>
  <c r="NB76" i="2"/>
  <c r="ND76" i="2"/>
  <c r="NE76" i="2"/>
  <c r="NF76" i="2"/>
  <c r="NG76" i="2"/>
  <c r="NH76" i="2"/>
  <c r="NI76" i="2"/>
  <c r="NK76" i="2"/>
  <c r="NL76" i="2"/>
  <c r="NM76" i="2"/>
  <c r="NN76" i="2"/>
  <c r="NO76" i="2"/>
  <c r="NP76" i="2"/>
  <c r="NR76" i="2"/>
  <c r="NS76" i="2"/>
  <c r="NT76" i="2"/>
  <c r="NU76" i="2"/>
  <c r="NV76" i="2"/>
  <c r="NW76" i="2"/>
  <c r="NY76" i="2"/>
  <c r="NZ76" i="2"/>
  <c r="OA76" i="2"/>
  <c r="OB76" i="2"/>
  <c r="OC76" i="2"/>
  <c r="OD76" i="2"/>
  <c r="OF76" i="2"/>
  <c r="OG76" i="2"/>
  <c r="OH76" i="2"/>
  <c r="OI76" i="2"/>
  <c r="OJ76" i="2"/>
  <c r="OK76" i="2"/>
  <c r="OM76" i="2"/>
  <c r="ON76" i="2"/>
  <c r="OO76" i="2"/>
  <c r="OP76" i="2"/>
  <c r="OQ76" i="2"/>
  <c r="OR76" i="2"/>
  <c r="OT76" i="2"/>
  <c r="OU76" i="2"/>
  <c r="OV76" i="2"/>
  <c r="OW76" i="2"/>
  <c r="OX76" i="2"/>
  <c r="OY76" i="2"/>
  <c r="PA76" i="2"/>
  <c r="PB76" i="2"/>
  <c r="PC76" i="2"/>
  <c r="PD76" i="2"/>
  <c r="PE76" i="2"/>
  <c r="PF76" i="2"/>
  <c r="PH76" i="2"/>
  <c r="PI76" i="2"/>
  <c r="PJ76" i="2"/>
  <c r="PK76" i="2"/>
  <c r="PL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QC76" i="2"/>
  <c r="QD76" i="2"/>
  <c r="QE76" i="2"/>
  <c r="QF76" i="2"/>
  <c r="QG76" i="2"/>
  <c r="QH76" i="2"/>
  <c r="D77" i="2"/>
  <c r="E77" i="2"/>
  <c r="F77" i="2"/>
  <c r="G77" i="2"/>
  <c r="H77" i="2"/>
  <c r="K77" i="2"/>
  <c r="L77" i="2"/>
  <c r="M77" i="2"/>
  <c r="N77" i="2"/>
  <c r="O77" i="2"/>
  <c r="R77" i="2"/>
  <c r="S77" i="2"/>
  <c r="T77" i="2"/>
  <c r="U77" i="2"/>
  <c r="V77" i="2"/>
  <c r="Y77" i="2"/>
  <c r="Z77" i="2"/>
  <c r="AA77" i="2"/>
  <c r="AB77" i="2"/>
  <c r="AC77" i="2"/>
  <c r="AF77" i="2"/>
  <c r="AG77" i="2"/>
  <c r="AH77" i="2"/>
  <c r="AI77" i="2"/>
  <c r="AJ77" i="2"/>
  <c r="AM77" i="2"/>
  <c r="AN77" i="2"/>
  <c r="AO77" i="2"/>
  <c r="AP77" i="2"/>
  <c r="AQ77" i="2"/>
  <c r="AR77" i="2"/>
  <c r="AT77" i="2"/>
  <c r="AU77" i="2"/>
  <c r="AV77" i="2"/>
  <c r="AW77" i="2"/>
  <c r="AX77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V77" i="2"/>
  <c r="BW77" i="2"/>
  <c r="BX77" i="2"/>
  <c r="BY77" i="2"/>
  <c r="BZ77" i="2"/>
  <c r="CC77" i="2"/>
  <c r="CD77" i="2"/>
  <c r="CE77" i="2"/>
  <c r="CF77" i="2"/>
  <c r="CG77" i="2"/>
  <c r="CJ77" i="2"/>
  <c r="CK77" i="2"/>
  <c r="CL77" i="2"/>
  <c r="CM77" i="2"/>
  <c r="CN77" i="2"/>
  <c r="CQ77" i="2"/>
  <c r="CR77" i="2"/>
  <c r="CS77" i="2"/>
  <c r="CT77" i="2"/>
  <c r="CU77" i="2"/>
  <c r="CX77" i="2"/>
  <c r="CY77" i="2"/>
  <c r="CZ77" i="2"/>
  <c r="DA77" i="2"/>
  <c r="DB77" i="2"/>
  <c r="DE77" i="2"/>
  <c r="DF77" i="2"/>
  <c r="DG77" i="2"/>
  <c r="DH77" i="2"/>
  <c r="DI77" i="2"/>
  <c r="DL77" i="2"/>
  <c r="DM77" i="2"/>
  <c r="DN77" i="2"/>
  <c r="DO77" i="2"/>
  <c r="DP77" i="2"/>
  <c r="DS77" i="2"/>
  <c r="DT77" i="2"/>
  <c r="DU77" i="2"/>
  <c r="DV77" i="2"/>
  <c r="DW77" i="2"/>
  <c r="DZ77" i="2"/>
  <c r="EA77" i="2"/>
  <c r="EB77" i="2"/>
  <c r="EC77" i="2"/>
  <c r="ED77" i="2"/>
  <c r="EG77" i="2"/>
  <c r="EH77" i="2"/>
  <c r="EI77" i="2"/>
  <c r="EJ77" i="2"/>
  <c r="EK77" i="2"/>
  <c r="EN77" i="2"/>
  <c r="EO77" i="2"/>
  <c r="EP77" i="2"/>
  <c r="EQ77" i="2"/>
  <c r="ER77" i="2"/>
  <c r="EU77" i="2"/>
  <c r="EV77" i="2"/>
  <c r="EW77" i="2"/>
  <c r="EX77" i="2"/>
  <c r="EY77" i="2"/>
  <c r="FB77" i="2"/>
  <c r="FC77" i="2"/>
  <c r="FD77" i="2"/>
  <c r="FE77" i="2"/>
  <c r="FF77" i="2"/>
  <c r="FI77" i="2"/>
  <c r="FJ77" i="2"/>
  <c r="FK77" i="2"/>
  <c r="FL77" i="2"/>
  <c r="FM77" i="2"/>
  <c r="FP77" i="2"/>
  <c r="FQ77" i="2"/>
  <c r="FR77" i="2"/>
  <c r="FS77" i="2"/>
  <c r="FT77" i="2"/>
  <c r="FW77" i="2"/>
  <c r="FX77" i="2"/>
  <c r="FY77" i="2"/>
  <c r="FZ77" i="2"/>
  <c r="GA77" i="2"/>
  <c r="GD77" i="2"/>
  <c r="GE77" i="2"/>
  <c r="GF77" i="2"/>
  <c r="GG77" i="2"/>
  <c r="GH77" i="2"/>
  <c r="GK77" i="2"/>
  <c r="GL77" i="2"/>
  <c r="GM77" i="2"/>
  <c r="GN77" i="2"/>
  <c r="GO77" i="2"/>
  <c r="GR77" i="2"/>
  <c r="GS77" i="2"/>
  <c r="GT77" i="2"/>
  <c r="GU77" i="2"/>
  <c r="GV77" i="2"/>
  <c r="GW77" i="2"/>
  <c r="GY77" i="2"/>
  <c r="GZ77" i="2"/>
  <c r="HA77" i="2"/>
  <c r="HB77" i="2"/>
  <c r="HC77" i="2"/>
  <c r="HF77" i="2"/>
  <c r="HG77" i="2"/>
  <c r="HH77" i="2"/>
  <c r="HI77" i="2"/>
  <c r="HJ77" i="2"/>
  <c r="HK77" i="2"/>
  <c r="HM77" i="2"/>
  <c r="HN77" i="2"/>
  <c r="HO77" i="2"/>
  <c r="HP77" i="2"/>
  <c r="HQ77" i="2"/>
  <c r="HT77" i="2"/>
  <c r="HU77" i="2"/>
  <c r="HV77" i="2"/>
  <c r="HW77" i="2"/>
  <c r="HX77" i="2"/>
  <c r="HY77" i="2"/>
  <c r="IA77" i="2"/>
  <c r="IB77" i="2"/>
  <c r="IC77" i="2"/>
  <c r="ID77" i="2"/>
  <c r="IE77" i="2"/>
  <c r="IH77" i="2"/>
  <c r="II77" i="2"/>
  <c r="IJ77" i="2"/>
  <c r="IK77" i="2"/>
  <c r="IL77" i="2"/>
  <c r="IM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Z77" i="2"/>
  <c r="LA77" i="2"/>
  <c r="LB77" i="2"/>
  <c r="LC77" i="2"/>
  <c r="LD77" i="2"/>
  <c r="LE77" i="2"/>
  <c r="LG77" i="2"/>
  <c r="LH77" i="2"/>
  <c r="LI77" i="2"/>
  <c r="LJ77" i="2"/>
  <c r="LK77" i="2"/>
  <c r="LN77" i="2"/>
  <c r="LO77" i="2"/>
  <c r="LP77" i="2"/>
  <c r="LQ77" i="2"/>
  <c r="LR77" i="2"/>
  <c r="LS77" i="2"/>
  <c r="LU77" i="2"/>
  <c r="LV77" i="2"/>
  <c r="LY77" i="2"/>
  <c r="MB77" i="2"/>
  <c r="MC77" i="2"/>
  <c r="ME77" i="2"/>
  <c r="MF77" i="2"/>
  <c r="MI77" i="2"/>
  <c r="MJ77" i="2"/>
  <c r="MK77" i="2"/>
  <c r="ML77" i="2"/>
  <c r="MM77" i="2"/>
  <c r="MN77" i="2"/>
  <c r="MP77" i="2"/>
  <c r="MQ77" i="2"/>
  <c r="MR77" i="2"/>
  <c r="MS77" i="2"/>
  <c r="MT77" i="2"/>
  <c r="MW77" i="2"/>
  <c r="MX77" i="2"/>
  <c r="MY77" i="2"/>
  <c r="MZ77" i="2"/>
  <c r="NA77" i="2"/>
  <c r="NB77" i="2"/>
  <c r="ND77" i="2"/>
  <c r="NE77" i="2"/>
  <c r="NI77" i="2" s="1"/>
  <c r="NF77" i="2"/>
  <c r="NG77" i="2"/>
  <c r="NH77" i="2"/>
  <c r="NK77" i="2"/>
  <c r="NL77" i="2"/>
  <c r="NM77" i="2"/>
  <c r="NN77" i="2"/>
  <c r="NO77" i="2"/>
  <c r="NP77" i="2"/>
  <c r="NR77" i="2"/>
  <c r="NS77" i="2"/>
  <c r="NT77" i="2"/>
  <c r="NU77" i="2"/>
  <c r="NV77" i="2"/>
  <c r="NY77" i="2"/>
  <c r="NZ77" i="2"/>
  <c r="OA77" i="2"/>
  <c r="OB77" i="2"/>
  <c r="OC77" i="2"/>
  <c r="OF77" i="2"/>
  <c r="OG77" i="2"/>
  <c r="OH77" i="2"/>
  <c r="OI77" i="2"/>
  <c r="OJ77" i="2"/>
  <c r="OK77" i="2"/>
  <c r="OM77" i="2"/>
  <c r="ON77" i="2"/>
  <c r="OO77" i="2"/>
  <c r="OP77" i="2"/>
  <c r="OQ77" i="2"/>
  <c r="OR77" i="2"/>
  <c r="OT77" i="2"/>
  <c r="OU77" i="2"/>
  <c r="OV77" i="2"/>
  <c r="OW77" i="2"/>
  <c r="OX77" i="2"/>
  <c r="PA77" i="2"/>
  <c r="PB77" i="2"/>
  <c r="PC77" i="2"/>
  <c r="PD77" i="2"/>
  <c r="PE77" i="2"/>
  <c r="PF77" i="2"/>
  <c r="PH77" i="2"/>
  <c r="PI77" i="2"/>
  <c r="PJ77" i="2"/>
  <c r="PK77" i="2"/>
  <c r="PL77" i="2"/>
  <c r="PM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QC77" i="2"/>
  <c r="QD77" i="2"/>
  <c r="QE77" i="2"/>
  <c r="QF77" i="2"/>
  <c r="QG77" i="2"/>
  <c r="QH77" i="2"/>
  <c r="D78" i="2"/>
  <c r="E78" i="2"/>
  <c r="F78" i="2"/>
  <c r="G78" i="2"/>
  <c r="H78" i="2"/>
  <c r="K78" i="2"/>
  <c r="L78" i="2"/>
  <c r="M78" i="2"/>
  <c r="N78" i="2"/>
  <c r="O78" i="2"/>
  <c r="R78" i="2"/>
  <c r="S78" i="2"/>
  <c r="T78" i="2"/>
  <c r="U78" i="2"/>
  <c r="V78" i="2"/>
  <c r="Y78" i="2"/>
  <c r="Z78" i="2"/>
  <c r="AA78" i="2"/>
  <c r="AB78" i="2"/>
  <c r="AC78" i="2"/>
  <c r="AF78" i="2"/>
  <c r="AG78" i="2"/>
  <c r="AH78" i="2"/>
  <c r="AI78" i="2"/>
  <c r="AJ78" i="2"/>
  <c r="AM78" i="2"/>
  <c r="AN78" i="2"/>
  <c r="AO78" i="2"/>
  <c r="AP78" i="2"/>
  <c r="AQ78" i="2"/>
  <c r="AT78" i="2"/>
  <c r="AU78" i="2"/>
  <c r="AV78" i="2"/>
  <c r="AW78" i="2"/>
  <c r="AX78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V78" i="2"/>
  <c r="BW78" i="2"/>
  <c r="BX78" i="2"/>
  <c r="BY78" i="2"/>
  <c r="BZ78" i="2"/>
  <c r="CC78" i="2"/>
  <c r="CD78" i="2"/>
  <c r="CE78" i="2"/>
  <c r="CF78" i="2"/>
  <c r="CG78" i="2"/>
  <c r="CJ78" i="2"/>
  <c r="CK78" i="2"/>
  <c r="CL78" i="2"/>
  <c r="CM78" i="2"/>
  <c r="CN78" i="2"/>
  <c r="CQ78" i="2"/>
  <c r="CR78" i="2"/>
  <c r="CS78" i="2"/>
  <c r="CT78" i="2"/>
  <c r="CU78" i="2"/>
  <c r="CX78" i="2"/>
  <c r="CY78" i="2"/>
  <c r="CZ78" i="2"/>
  <c r="DA78" i="2"/>
  <c r="DB78" i="2"/>
  <c r="DE78" i="2"/>
  <c r="DF78" i="2"/>
  <c r="DG78" i="2"/>
  <c r="DH78" i="2"/>
  <c r="DI78" i="2"/>
  <c r="DL78" i="2"/>
  <c r="DM78" i="2"/>
  <c r="DN78" i="2"/>
  <c r="DO78" i="2"/>
  <c r="DP78" i="2"/>
  <c r="DS78" i="2"/>
  <c r="DT78" i="2"/>
  <c r="DU78" i="2"/>
  <c r="DV78" i="2"/>
  <c r="DW78" i="2"/>
  <c r="DZ78" i="2"/>
  <c r="EA78" i="2"/>
  <c r="EB78" i="2"/>
  <c r="EC78" i="2"/>
  <c r="ED78" i="2"/>
  <c r="EG78" i="2"/>
  <c r="EH78" i="2"/>
  <c r="EI78" i="2"/>
  <c r="EJ78" i="2"/>
  <c r="EK78" i="2"/>
  <c r="EN78" i="2"/>
  <c r="EO78" i="2"/>
  <c r="EP78" i="2"/>
  <c r="EQ78" i="2"/>
  <c r="ER78" i="2"/>
  <c r="EU78" i="2"/>
  <c r="EV78" i="2"/>
  <c r="EW78" i="2"/>
  <c r="EX78" i="2"/>
  <c r="EY78" i="2"/>
  <c r="FB78" i="2"/>
  <c r="FC78" i="2"/>
  <c r="FD78" i="2"/>
  <c r="FE78" i="2"/>
  <c r="FF78" i="2"/>
  <c r="FI78" i="2"/>
  <c r="FJ78" i="2"/>
  <c r="FK78" i="2"/>
  <c r="FL78" i="2"/>
  <c r="FM78" i="2"/>
  <c r="FP78" i="2"/>
  <c r="FQ78" i="2"/>
  <c r="FR78" i="2"/>
  <c r="FS78" i="2"/>
  <c r="FT78" i="2"/>
  <c r="FW78" i="2"/>
  <c r="FX78" i="2"/>
  <c r="FY78" i="2"/>
  <c r="FZ78" i="2"/>
  <c r="GA78" i="2"/>
  <c r="GD78" i="2"/>
  <c r="GE78" i="2"/>
  <c r="GF78" i="2"/>
  <c r="GG78" i="2"/>
  <c r="GH78" i="2"/>
  <c r="GK78" i="2"/>
  <c r="GL78" i="2"/>
  <c r="GM78" i="2"/>
  <c r="GN78" i="2"/>
  <c r="GO78" i="2"/>
  <c r="GR78" i="2"/>
  <c r="GS78" i="2"/>
  <c r="GT78" i="2"/>
  <c r="GU78" i="2"/>
  <c r="GV78" i="2"/>
  <c r="GY78" i="2"/>
  <c r="GZ78" i="2"/>
  <c r="HA78" i="2"/>
  <c r="HB78" i="2"/>
  <c r="HC78" i="2"/>
  <c r="HF78" i="2"/>
  <c r="HG78" i="2"/>
  <c r="HH78" i="2"/>
  <c r="HI78" i="2"/>
  <c r="HJ78" i="2"/>
  <c r="HM78" i="2"/>
  <c r="HN78" i="2"/>
  <c r="HO78" i="2"/>
  <c r="HP78" i="2"/>
  <c r="HQ78" i="2"/>
  <c r="HT78" i="2"/>
  <c r="HU78" i="2"/>
  <c r="HV78" i="2"/>
  <c r="HW78" i="2"/>
  <c r="HX78" i="2"/>
  <c r="HY78" i="2"/>
  <c r="IA78" i="2"/>
  <c r="IB78" i="2"/>
  <c r="IC78" i="2"/>
  <c r="ID78" i="2"/>
  <c r="IE78" i="2"/>
  <c r="IH78" i="2"/>
  <c r="II78" i="2"/>
  <c r="IJ78" i="2"/>
  <c r="IK78" i="2"/>
  <c r="IL78" i="2"/>
  <c r="IM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S78" i="2"/>
  <c r="LU78" i="2"/>
  <c r="LV78" i="2"/>
  <c r="LY78" i="2"/>
  <c r="MB78" i="2"/>
  <c r="MC78" i="2"/>
  <c r="ME78" i="2"/>
  <c r="MF78" i="2"/>
  <c r="MI78" i="2"/>
  <c r="MJ78" i="2"/>
  <c r="MK78" i="2"/>
  <c r="ML78" i="2"/>
  <c r="MM78" i="2"/>
  <c r="MN78" i="2"/>
  <c r="MP78" i="2"/>
  <c r="MQ78" i="2"/>
  <c r="MR78" i="2"/>
  <c r="MS78" i="2"/>
  <c r="MT78" i="2"/>
  <c r="MW78" i="2"/>
  <c r="MX78" i="2"/>
  <c r="MY78" i="2"/>
  <c r="MZ78" i="2"/>
  <c r="NA78" i="2"/>
  <c r="NB78" i="2"/>
  <c r="ND78" i="2"/>
  <c r="NE78" i="2"/>
  <c r="NF78" i="2"/>
  <c r="NG78" i="2"/>
  <c r="NH78" i="2"/>
  <c r="NK78" i="2"/>
  <c r="NL78" i="2"/>
  <c r="NM78" i="2"/>
  <c r="NN78" i="2"/>
  <c r="NO78" i="2"/>
  <c r="NP78" i="2"/>
  <c r="NR78" i="2"/>
  <c r="NS78" i="2"/>
  <c r="NT78" i="2"/>
  <c r="NU78" i="2"/>
  <c r="NV78" i="2"/>
  <c r="NY78" i="2"/>
  <c r="NZ78" i="2"/>
  <c r="OA78" i="2"/>
  <c r="OB78" i="2"/>
  <c r="OC78" i="2"/>
  <c r="OF78" i="2"/>
  <c r="OG78" i="2"/>
  <c r="OH78" i="2"/>
  <c r="OI78" i="2"/>
  <c r="OJ78" i="2"/>
  <c r="OM78" i="2"/>
  <c r="ON78" i="2"/>
  <c r="OO78" i="2"/>
  <c r="OP78" i="2"/>
  <c r="OQ78" i="2"/>
  <c r="OR78" i="2"/>
  <c r="OT78" i="2"/>
  <c r="OU78" i="2"/>
  <c r="OV78" i="2"/>
  <c r="OW78" i="2"/>
  <c r="OX78" i="2"/>
  <c r="PA78" i="2"/>
  <c r="PB78" i="2"/>
  <c r="PC78" i="2"/>
  <c r="PD78" i="2"/>
  <c r="PE78" i="2"/>
  <c r="PF78" i="2"/>
  <c r="PH78" i="2"/>
  <c r="PI78" i="2"/>
  <c r="PJ78" i="2"/>
  <c r="PK78" i="2"/>
  <c r="PL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QC78" i="2"/>
  <c r="QD78" i="2"/>
  <c r="QE78" i="2"/>
  <c r="QF78" i="2"/>
  <c r="QG78" i="2"/>
  <c r="QH78" i="2"/>
  <c r="D79" i="2"/>
  <c r="E79" i="2"/>
  <c r="F79" i="2"/>
  <c r="G79" i="2"/>
  <c r="H79" i="2"/>
  <c r="K79" i="2"/>
  <c r="L79" i="2"/>
  <c r="M79" i="2"/>
  <c r="N79" i="2"/>
  <c r="O79" i="2"/>
  <c r="R79" i="2"/>
  <c r="S79" i="2"/>
  <c r="T79" i="2"/>
  <c r="U79" i="2"/>
  <c r="V79" i="2"/>
  <c r="Y79" i="2"/>
  <c r="Z79" i="2"/>
  <c r="AA79" i="2"/>
  <c r="AB79" i="2"/>
  <c r="AC79" i="2"/>
  <c r="AF79" i="2"/>
  <c r="AG79" i="2"/>
  <c r="AH79" i="2"/>
  <c r="AI79" i="2"/>
  <c r="AJ79" i="2"/>
  <c r="AM79" i="2"/>
  <c r="AN79" i="2"/>
  <c r="AO79" i="2"/>
  <c r="AP79" i="2"/>
  <c r="AQ79" i="2"/>
  <c r="AR79" i="2"/>
  <c r="AT79" i="2"/>
  <c r="AU79" i="2"/>
  <c r="AV79" i="2"/>
  <c r="AW79" i="2"/>
  <c r="AX79" i="2"/>
  <c r="AY79" i="2"/>
  <c r="BA79" i="2"/>
  <c r="BB79" i="2"/>
  <c r="BC79" i="2"/>
  <c r="BD79" i="2"/>
  <c r="BE79" i="2"/>
  <c r="BF79" i="2"/>
  <c r="BH79" i="2"/>
  <c r="BI79" i="2"/>
  <c r="BJ79" i="2"/>
  <c r="BK79" i="2"/>
  <c r="BL79" i="2"/>
  <c r="BM79" i="2"/>
  <c r="BO79" i="2"/>
  <c r="BP79" i="2"/>
  <c r="BR79" i="2"/>
  <c r="BS79" i="2"/>
  <c r="BV79" i="2"/>
  <c r="BW79" i="2"/>
  <c r="BX79" i="2"/>
  <c r="BY79" i="2"/>
  <c r="BZ79" i="2"/>
  <c r="CA79" i="2"/>
  <c r="CC79" i="2"/>
  <c r="CD79" i="2"/>
  <c r="CE79" i="2"/>
  <c r="CF79" i="2"/>
  <c r="CG79" i="2"/>
  <c r="CJ79" i="2"/>
  <c r="CK79" i="2"/>
  <c r="CL79" i="2"/>
  <c r="CM79" i="2"/>
  <c r="CN79" i="2"/>
  <c r="CQ79" i="2"/>
  <c r="CR79" i="2"/>
  <c r="CS79" i="2"/>
  <c r="CT79" i="2"/>
  <c r="CU79" i="2"/>
  <c r="CX79" i="2"/>
  <c r="CY79" i="2"/>
  <c r="CZ79" i="2"/>
  <c r="DA79" i="2"/>
  <c r="DB79" i="2"/>
  <c r="DE79" i="2"/>
  <c r="DF79" i="2"/>
  <c r="DG79" i="2"/>
  <c r="DH79" i="2"/>
  <c r="DI79" i="2"/>
  <c r="DL79" i="2"/>
  <c r="DM79" i="2"/>
  <c r="DN79" i="2"/>
  <c r="DO79" i="2"/>
  <c r="DP79" i="2"/>
  <c r="DS79" i="2"/>
  <c r="DT79" i="2"/>
  <c r="DU79" i="2"/>
  <c r="DV79" i="2"/>
  <c r="DW79" i="2"/>
  <c r="DZ79" i="2"/>
  <c r="EA79" i="2"/>
  <c r="EB79" i="2"/>
  <c r="EC79" i="2"/>
  <c r="ED79" i="2"/>
  <c r="EG79" i="2"/>
  <c r="EH79" i="2"/>
  <c r="EI79" i="2"/>
  <c r="EJ79" i="2"/>
  <c r="EK79" i="2"/>
  <c r="EN79" i="2"/>
  <c r="EO79" i="2"/>
  <c r="EP79" i="2"/>
  <c r="EQ79" i="2"/>
  <c r="ER79" i="2"/>
  <c r="EU79" i="2"/>
  <c r="EV79" i="2"/>
  <c r="EW79" i="2"/>
  <c r="EX79" i="2"/>
  <c r="EY79" i="2"/>
  <c r="FB79" i="2"/>
  <c r="FC79" i="2"/>
  <c r="FD79" i="2"/>
  <c r="FE79" i="2"/>
  <c r="FF79" i="2"/>
  <c r="FG79" i="2"/>
  <c r="FI79" i="2"/>
  <c r="FJ79" i="2"/>
  <c r="FK79" i="2"/>
  <c r="FL79" i="2"/>
  <c r="FM79" i="2"/>
  <c r="FN79" i="2"/>
  <c r="FP79" i="2"/>
  <c r="FQ79" i="2"/>
  <c r="FR79" i="2"/>
  <c r="FS79" i="2"/>
  <c r="FT79" i="2"/>
  <c r="FU79" i="2"/>
  <c r="FW79" i="2"/>
  <c r="FX79" i="2"/>
  <c r="FY79" i="2"/>
  <c r="FZ79" i="2"/>
  <c r="GA79" i="2"/>
  <c r="GB79" i="2"/>
  <c r="GD79" i="2"/>
  <c r="GE79" i="2"/>
  <c r="GF79" i="2"/>
  <c r="GG79" i="2"/>
  <c r="GH79" i="2"/>
  <c r="GI79" i="2"/>
  <c r="GK79" i="2"/>
  <c r="GL79" i="2"/>
  <c r="GM79" i="2"/>
  <c r="GN79" i="2"/>
  <c r="GO79" i="2"/>
  <c r="GP79" i="2"/>
  <c r="GR79" i="2"/>
  <c r="GS79" i="2"/>
  <c r="GT79" i="2"/>
  <c r="GU79" i="2"/>
  <c r="GV79" i="2"/>
  <c r="GW79" i="2"/>
  <c r="GY79" i="2"/>
  <c r="GZ79" i="2"/>
  <c r="HA79" i="2"/>
  <c r="HB79" i="2"/>
  <c r="HC79" i="2"/>
  <c r="HD79" i="2"/>
  <c r="HF79" i="2"/>
  <c r="HG79" i="2"/>
  <c r="HH79" i="2"/>
  <c r="HI79" i="2"/>
  <c r="HJ79" i="2"/>
  <c r="HK79" i="2"/>
  <c r="HM79" i="2"/>
  <c r="HN79" i="2"/>
  <c r="HO79" i="2"/>
  <c r="HP79" i="2"/>
  <c r="HQ79" i="2"/>
  <c r="HR79" i="2"/>
  <c r="HT79" i="2"/>
  <c r="HU79" i="2"/>
  <c r="HV79" i="2"/>
  <c r="HW79" i="2"/>
  <c r="HX79" i="2"/>
  <c r="HY79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Y79" i="2"/>
  <c r="LZ79" i="2"/>
  <c r="MB79" i="2"/>
  <c r="MC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QC79" i="2"/>
  <c r="QD79" i="2"/>
  <c r="QE79" i="2"/>
  <c r="QF79" i="2"/>
  <c r="QG79" i="2"/>
  <c r="QH79" i="2"/>
  <c r="D80" i="2"/>
  <c r="E80" i="2"/>
  <c r="F80" i="2"/>
  <c r="G80" i="2"/>
  <c r="H80" i="2"/>
  <c r="K80" i="2"/>
  <c r="L80" i="2"/>
  <c r="M80" i="2"/>
  <c r="N80" i="2"/>
  <c r="O80" i="2"/>
  <c r="R80" i="2"/>
  <c r="S80" i="2"/>
  <c r="T80" i="2"/>
  <c r="U80" i="2"/>
  <c r="V80" i="2"/>
  <c r="Y80" i="2"/>
  <c r="Z80" i="2"/>
  <c r="AA80" i="2"/>
  <c r="AB80" i="2"/>
  <c r="AC80" i="2"/>
  <c r="AF80" i="2"/>
  <c r="AG80" i="2"/>
  <c r="AH80" i="2"/>
  <c r="AI80" i="2"/>
  <c r="AJ80" i="2"/>
  <c r="AM80" i="2"/>
  <c r="AN80" i="2"/>
  <c r="AO80" i="2"/>
  <c r="AP80" i="2"/>
  <c r="AQ80" i="2"/>
  <c r="AT80" i="2"/>
  <c r="AU80" i="2"/>
  <c r="AV80" i="2"/>
  <c r="AW80" i="2"/>
  <c r="AX80" i="2"/>
  <c r="BA80" i="2"/>
  <c r="BB80" i="2"/>
  <c r="BC80" i="2"/>
  <c r="BD80" i="2"/>
  <c r="BE80" i="2"/>
  <c r="BH80" i="2"/>
  <c r="BI80" i="2"/>
  <c r="BJ80" i="2"/>
  <c r="BK80" i="2"/>
  <c r="BL80" i="2"/>
  <c r="BM80" i="2"/>
  <c r="BO80" i="2"/>
  <c r="BP80" i="2"/>
  <c r="BQ80" i="2"/>
  <c r="BR80" i="2"/>
  <c r="BS80" i="2"/>
  <c r="BV80" i="2"/>
  <c r="BW80" i="2"/>
  <c r="BX80" i="2"/>
  <c r="BY80" i="2"/>
  <c r="BZ80" i="2"/>
  <c r="CA80" i="2"/>
  <c r="CC80" i="2"/>
  <c r="CD80" i="2"/>
  <c r="CE80" i="2"/>
  <c r="CF80" i="2"/>
  <c r="CG80" i="2"/>
  <c r="CJ80" i="2"/>
  <c r="CK80" i="2"/>
  <c r="CL80" i="2"/>
  <c r="CM80" i="2"/>
  <c r="CN80" i="2"/>
  <c r="CQ80" i="2"/>
  <c r="CR80" i="2"/>
  <c r="CS80" i="2"/>
  <c r="CT80" i="2"/>
  <c r="CU80" i="2"/>
  <c r="CX80" i="2"/>
  <c r="CY80" i="2"/>
  <c r="CZ80" i="2"/>
  <c r="DA80" i="2"/>
  <c r="DB80" i="2"/>
  <c r="DE80" i="2"/>
  <c r="DF80" i="2"/>
  <c r="DG80" i="2"/>
  <c r="DH80" i="2"/>
  <c r="DI80" i="2"/>
  <c r="DL80" i="2"/>
  <c r="DM80" i="2"/>
  <c r="DN80" i="2"/>
  <c r="DO80" i="2"/>
  <c r="DP80" i="2"/>
  <c r="DS80" i="2"/>
  <c r="DT80" i="2"/>
  <c r="DU80" i="2"/>
  <c r="DV80" i="2"/>
  <c r="DW80" i="2"/>
  <c r="DZ80" i="2"/>
  <c r="EA80" i="2"/>
  <c r="EB80" i="2"/>
  <c r="EC80" i="2"/>
  <c r="ED80" i="2"/>
  <c r="EG80" i="2"/>
  <c r="EH80" i="2"/>
  <c r="EI80" i="2"/>
  <c r="EJ80" i="2"/>
  <c r="EK80" i="2"/>
  <c r="EN80" i="2"/>
  <c r="EO80" i="2"/>
  <c r="EP80" i="2"/>
  <c r="EQ80" i="2"/>
  <c r="ER80" i="2"/>
  <c r="EU80" i="2"/>
  <c r="EV80" i="2"/>
  <c r="EW80" i="2"/>
  <c r="EX80" i="2"/>
  <c r="EY80" i="2"/>
  <c r="FB80" i="2"/>
  <c r="FC80" i="2"/>
  <c r="FD80" i="2"/>
  <c r="FE80" i="2"/>
  <c r="FF80" i="2"/>
  <c r="FI80" i="2"/>
  <c r="FJ80" i="2"/>
  <c r="FK80" i="2"/>
  <c r="FL80" i="2"/>
  <c r="FM80" i="2"/>
  <c r="FN80" i="2"/>
  <c r="FP80" i="2"/>
  <c r="FQ80" i="2"/>
  <c r="FR80" i="2"/>
  <c r="FS80" i="2"/>
  <c r="FT80" i="2"/>
  <c r="FU80" i="2"/>
  <c r="FW80" i="2"/>
  <c r="FX80" i="2"/>
  <c r="FY80" i="2"/>
  <c r="FZ80" i="2"/>
  <c r="GA80" i="2"/>
  <c r="GD80" i="2"/>
  <c r="GE80" i="2"/>
  <c r="GF80" i="2"/>
  <c r="GG80" i="2"/>
  <c r="GH80" i="2"/>
  <c r="GK80" i="2"/>
  <c r="GL80" i="2"/>
  <c r="GM80" i="2"/>
  <c r="GN80" i="2"/>
  <c r="GO80" i="2"/>
  <c r="GR80" i="2"/>
  <c r="GS80" i="2"/>
  <c r="GT80" i="2"/>
  <c r="GU80" i="2"/>
  <c r="GV80" i="2"/>
  <c r="GY80" i="2"/>
  <c r="GZ80" i="2"/>
  <c r="HA80" i="2"/>
  <c r="HB80" i="2"/>
  <c r="HC80" i="2"/>
  <c r="HF80" i="2"/>
  <c r="HG80" i="2"/>
  <c r="HH80" i="2"/>
  <c r="HI80" i="2"/>
  <c r="HJ80" i="2"/>
  <c r="HM80" i="2"/>
  <c r="HN80" i="2"/>
  <c r="HO80" i="2"/>
  <c r="HP80" i="2"/>
  <c r="HQ80" i="2"/>
  <c r="HR80" i="2"/>
  <c r="HT80" i="2"/>
  <c r="HU80" i="2"/>
  <c r="HV80" i="2"/>
  <c r="HW80" i="2"/>
  <c r="HX80" i="2"/>
  <c r="HY80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Y80" i="2"/>
  <c r="LZ80" i="2"/>
  <c r="MB80" i="2"/>
  <c r="MC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QC80" i="2"/>
  <c r="QD80" i="2"/>
  <c r="QE80" i="2"/>
  <c r="QF80" i="2"/>
  <c r="QG80" i="2"/>
  <c r="QH80" i="2"/>
  <c r="D81" i="2"/>
  <c r="E81" i="2"/>
  <c r="F81" i="2"/>
  <c r="G81" i="2"/>
  <c r="H81" i="2"/>
  <c r="K81" i="2"/>
  <c r="L81" i="2"/>
  <c r="M81" i="2"/>
  <c r="N81" i="2"/>
  <c r="O81" i="2"/>
  <c r="R81" i="2"/>
  <c r="S81" i="2"/>
  <c r="T81" i="2"/>
  <c r="U81" i="2"/>
  <c r="V81" i="2"/>
  <c r="Y81" i="2"/>
  <c r="Z81" i="2"/>
  <c r="AA81" i="2"/>
  <c r="AB81" i="2"/>
  <c r="AC81" i="2"/>
  <c r="AF81" i="2"/>
  <c r="AG81" i="2"/>
  <c r="AH81" i="2"/>
  <c r="AI81" i="2"/>
  <c r="AJ81" i="2"/>
  <c r="AK81" i="2"/>
  <c r="AM81" i="2"/>
  <c r="AN81" i="2"/>
  <c r="AO81" i="2"/>
  <c r="AP81" i="2"/>
  <c r="AQ81" i="2"/>
  <c r="AT81" i="2"/>
  <c r="AU81" i="2"/>
  <c r="AV81" i="2"/>
  <c r="AW81" i="2"/>
  <c r="AX81" i="2"/>
  <c r="BA81" i="2"/>
  <c r="BB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T81" i="2"/>
  <c r="BV81" i="2"/>
  <c r="BW81" i="2"/>
  <c r="BX81" i="2"/>
  <c r="BY81" i="2"/>
  <c r="BZ81" i="2"/>
  <c r="CC81" i="2"/>
  <c r="CD81" i="2"/>
  <c r="CE81" i="2"/>
  <c r="CF81" i="2"/>
  <c r="CG81" i="2"/>
  <c r="CH81" i="2"/>
  <c r="CJ81" i="2"/>
  <c r="CK81" i="2"/>
  <c r="CL81" i="2"/>
  <c r="CM81" i="2"/>
  <c r="CN81" i="2"/>
  <c r="CQ81" i="2"/>
  <c r="CR81" i="2"/>
  <c r="CS81" i="2"/>
  <c r="CT81" i="2"/>
  <c r="CU81" i="2"/>
  <c r="CV81" i="2"/>
  <c r="CX81" i="2"/>
  <c r="CY81" i="2"/>
  <c r="CZ81" i="2"/>
  <c r="DA81" i="2"/>
  <c r="DB81" i="2"/>
  <c r="DE81" i="2"/>
  <c r="DF81" i="2"/>
  <c r="DG81" i="2"/>
  <c r="DH81" i="2"/>
  <c r="DI81" i="2"/>
  <c r="DJ81" i="2"/>
  <c r="DL81" i="2"/>
  <c r="DM81" i="2"/>
  <c r="DN81" i="2"/>
  <c r="DO81" i="2"/>
  <c r="DP81" i="2"/>
  <c r="DS81" i="2"/>
  <c r="DT81" i="2"/>
  <c r="DU81" i="2"/>
  <c r="DV81" i="2"/>
  <c r="DW81" i="2"/>
  <c r="DZ81" i="2"/>
  <c r="EA81" i="2"/>
  <c r="EB81" i="2"/>
  <c r="EC81" i="2"/>
  <c r="ED81" i="2"/>
  <c r="EE81" i="2"/>
  <c r="EG81" i="2"/>
  <c r="EH81" i="2"/>
  <c r="EI81" i="2"/>
  <c r="EJ81" i="2"/>
  <c r="EK81" i="2"/>
  <c r="EN81" i="2"/>
  <c r="EO81" i="2"/>
  <c r="EP81" i="2"/>
  <c r="EQ81" i="2"/>
  <c r="ER81" i="2"/>
  <c r="EU81" i="2"/>
  <c r="EV81" i="2"/>
  <c r="EW81" i="2"/>
  <c r="EX81" i="2"/>
  <c r="EY81" i="2"/>
  <c r="FB81" i="2"/>
  <c r="FC81" i="2"/>
  <c r="FD81" i="2"/>
  <c r="FE81" i="2"/>
  <c r="FF81" i="2"/>
  <c r="FI81" i="2"/>
  <c r="FJ81" i="2"/>
  <c r="FK81" i="2"/>
  <c r="FL81" i="2"/>
  <c r="FM81" i="2"/>
  <c r="FP81" i="2"/>
  <c r="FQ81" i="2"/>
  <c r="FR81" i="2"/>
  <c r="FS81" i="2"/>
  <c r="FT81" i="2"/>
  <c r="FW81" i="2"/>
  <c r="FX81" i="2"/>
  <c r="FY81" i="2"/>
  <c r="FZ81" i="2"/>
  <c r="GA81" i="2"/>
  <c r="GD81" i="2"/>
  <c r="GE81" i="2"/>
  <c r="GF81" i="2"/>
  <c r="GG81" i="2"/>
  <c r="GH81" i="2"/>
  <c r="GK81" i="2"/>
  <c r="GL81" i="2"/>
  <c r="GM81" i="2"/>
  <c r="GN81" i="2"/>
  <c r="GO81" i="2"/>
  <c r="GR81" i="2"/>
  <c r="GS81" i="2"/>
  <c r="GT81" i="2"/>
  <c r="GU81" i="2"/>
  <c r="GV81" i="2"/>
  <c r="GY81" i="2"/>
  <c r="GZ81" i="2"/>
  <c r="HA81" i="2"/>
  <c r="HB81" i="2"/>
  <c r="HC81" i="2"/>
  <c r="HF81" i="2"/>
  <c r="HG81" i="2"/>
  <c r="HH81" i="2"/>
  <c r="HI81" i="2"/>
  <c r="HJ81" i="2"/>
  <c r="HM81" i="2"/>
  <c r="HN81" i="2"/>
  <c r="HO81" i="2"/>
  <c r="HP81" i="2"/>
  <c r="HQ81" i="2"/>
  <c r="HR81" i="2"/>
  <c r="HT81" i="2"/>
  <c r="HU81" i="2"/>
  <c r="HV81" i="2"/>
  <c r="HW81" i="2"/>
  <c r="HX81" i="2"/>
  <c r="HY81" i="2"/>
  <c r="IA81" i="2"/>
  <c r="IB81" i="2"/>
  <c r="IC81" i="2"/>
  <c r="ID81" i="2"/>
  <c r="IE81" i="2"/>
  <c r="IH81" i="2"/>
  <c r="II81" i="2"/>
  <c r="IJ81" i="2"/>
  <c r="IK81" i="2"/>
  <c r="IL81" i="2"/>
  <c r="IM81" i="2"/>
  <c r="IO81" i="2"/>
  <c r="IP81" i="2"/>
  <c r="IQ81" i="2"/>
  <c r="IR81" i="2"/>
  <c r="IS81" i="2"/>
  <c r="IT81" i="2"/>
  <c r="IV81" i="2"/>
  <c r="IW81" i="2"/>
  <c r="IX81" i="2"/>
  <c r="IY81" i="2"/>
  <c r="IZ81" i="2"/>
  <c r="JC81" i="2"/>
  <c r="JD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S81" i="2"/>
  <c r="KT81" i="2"/>
  <c r="KU81" i="2"/>
  <c r="KV81" i="2"/>
  <c r="KW81" i="2"/>
  <c r="KX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S81" i="2"/>
  <c r="LU81" i="2"/>
  <c r="LV81" i="2"/>
  <c r="LY81" i="2"/>
  <c r="LZ81" i="2"/>
  <c r="MB81" i="2"/>
  <c r="MC81" i="2"/>
  <c r="ME81" i="2"/>
  <c r="MF81" i="2"/>
  <c r="MI81" i="2"/>
  <c r="MJ81" i="2"/>
  <c r="MK81" i="2"/>
  <c r="ML81" i="2"/>
  <c r="MM81" i="2"/>
  <c r="MN81" i="2"/>
  <c r="MP81" i="2"/>
  <c r="MQ81" i="2"/>
  <c r="MR81" i="2"/>
  <c r="MS81" i="2"/>
  <c r="MT81" i="2"/>
  <c r="MW81" i="2"/>
  <c r="MX81" i="2"/>
  <c r="MY81" i="2"/>
  <c r="MZ81" i="2"/>
  <c r="NA81" i="2"/>
  <c r="NB81" i="2"/>
  <c r="ND81" i="2"/>
  <c r="NE81" i="2"/>
  <c r="NF81" i="2"/>
  <c r="NG81" i="2"/>
  <c r="NH81" i="2"/>
  <c r="NI81" i="2"/>
  <c r="NK81" i="2"/>
  <c r="NL81" i="2"/>
  <c r="NM81" i="2"/>
  <c r="NN81" i="2"/>
  <c r="NO81" i="2"/>
  <c r="NP81" i="2"/>
  <c r="NR81" i="2"/>
  <c r="NS81" i="2"/>
  <c r="NT81" i="2"/>
  <c r="NU81" i="2"/>
  <c r="NV81" i="2"/>
  <c r="NW81" i="2"/>
  <c r="NY81" i="2"/>
  <c r="NZ81" i="2"/>
  <c r="OA81" i="2"/>
  <c r="OB81" i="2"/>
  <c r="OC81" i="2"/>
  <c r="OF81" i="2"/>
  <c r="OG81" i="2"/>
  <c r="OH81" i="2"/>
  <c r="OI81" i="2"/>
  <c r="OJ81" i="2"/>
  <c r="OK81" i="2"/>
  <c r="OM81" i="2"/>
  <c r="ON81" i="2"/>
  <c r="OO81" i="2"/>
  <c r="OP81" i="2"/>
  <c r="OQ81" i="2"/>
  <c r="OR81" i="2"/>
  <c r="OT81" i="2"/>
  <c r="OU81" i="2"/>
  <c r="OV81" i="2"/>
  <c r="OW81" i="2"/>
  <c r="OX81" i="2"/>
  <c r="PA81" i="2"/>
  <c r="PB81" i="2"/>
  <c r="PC81" i="2"/>
  <c r="PD81" i="2"/>
  <c r="PE81" i="2"/>
  <c r="PF81" i="2"/>
  <c r="PH81" i="2"/>
  <c r="PI81" i="2"/>
  <c r="PJ81" i="2"/>
  <c r="PK81" i="2"/>
  <c r="PL81" i="2"/>
  <c r="PM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QC81" i="2"/>
  <c r="QD81" i="2"/>
  <c r="QE81" i="2"/>
  <c r="QF81" i="2"/>
  <c r="QG81" i="2"/>
  <c r="QH81" i="2"/>
  <c r="D82" i="2"/>
  <c r="E82" i="2"/>
  <c r="F82" i="2"/>
  <c r="G82" i="2"/>
  <c r="H82" i="2"/>
  <c r="K82" i="2"/>
  <c r="L82" i="2"/>
  <c r="M82" i="2"/>
  <c r="N82" i="2"/>
  <c r="O82" i="2"/>
  <c r="P82" i="2"/>
  <c r="R82" i="2"/>
  <c r="S82" i="2"/>
  <c r="T82" i="2"/>
  <c r="U82" i="2"/>
  <c r="V82" i="2"/>
  <c r="W82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AT82" i="2"/>
  <c r="AU82" i="2"/>
  <c r="AV82" i="2"/>
  <c r="AW82" i="2"/>
  <c r="AX82" i="2"/>
  <c r="AY82" i="2"/>
  <c r="BA82" i="2"/>
  <c r="BB82" i="2"/>
  <c r="BC82" i="2"/>
  <c r="BD82" i="2"/>
  <c r="BE82" i="2"/>
  <c r="BF82" i="2"/>
  <c r="BH82" i="2"/>
  <c r="BI82" i="2"/>
  <c r="BJ82" i="2"/>
  <c r="BK82" i="2"/>
  <c r="BL82" i="2"/>
  <c r="BM82" i="2"/>
  <c r="BO82" i="2"/>
  <c r="BP82" i="2"/>
  <c r="BQ82" i="2"/>
  <c r="BR82" i="2"/>
  <c r="BS82" i="2"/>
  <c r="BT82" i="2"/>
  <c r="BV82" i="2"/>
  <c r="BW82" i="2"/>
  <c r="BX82" i="2"/>
  <c r="BY82" i="2"/>
  <c r="BZ82" i="2"/>
  <c r="CA82" i="2"/>
  <c r="CC82" i="2"/>
  <c r="CD82" i="2"/>
  <c r="CE82" i="2"/>
  <c r="CF82" i="2"/>
  <c r="CG82" i="2"/>
  <c r="CH82" i="2"/>
  <c r="CJ82" i="2"/>
  <c r="CK82" i="2"/>
  <c r="CL82" i="2"/>
  <c r="CM82" i="2"/>
  <c r="CN82" i="2"/>
  <c r="CO82" i="2"/>
  <c r="CQ82" i="2"/>
  <c r="CR82" i="2"/>
  <c r="CS82" i="2"/>
  <c r="CT82" i="2"/>
  <c r="CU82" i="2"/>
  <c r="CV82" i="2"/>
  <c r="CX82" i="2"/>
  <c r="CY82" i="2"/>
  <c r="CZ82" i="2"/>
  <c r="DA82" i="2"/>
  <c r="DB82" i="2"/>
  <c r="DC82" i="2"/>
  <c r="DE82" i="2"/>
  <c r="DF82" i="2"/>
  <c r="DG82" i="2"/>
  <c r="DH82" i="2"/>
  <c r="DI82" i="2"/>
  <c r="DJ82" i="2"/>
  <c r="DL82" i="2"/>
  <c r="DM82" i="2"/>
  <c r="DN82" i="2"/>
  <c r="DO82" i="2"/>
  <c r="DP82" i="2"/>
  <c r="DQ82" i="2"/>
  <c r="DS82" i="2"/>
  <c r="DT82" i="2"/>
  <c r="DU82" i="2"/>
  <c r="DV82" i="2"/>
  <c r="DW82" i="2"/>
  <c r="DX82" i="2"/>
  <c r="DZ82" i="2"/>
  <c r="EA82" i="2"/>
  <c r="EB82" i="2"/>
  <c r="EC82" i="2"/>
  <c r="ED82" i="2"/>
  <c r="EE82" i="2"/>
  <c r="EG82" i="2"/>
  <c r="EH82" i="2"/>
  <c r="EI82" i="2"/>
  <c r="EJ82" i="2"/>
  <c r="EK82" i="2"/>
  <c r="EL82" i="2"/>
  <c r="EN82" i="2"/>
  <c r="EO82" i="2"/>
  <c r="EP82" i="2"/>
  <c r="EQ82" i="2"/>
  <c r="ER82" i="2"/>
  <c r="ES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I82" i="2"/>
  <c r="FJ82" i="2"/>
  <c r="FK82" i="2"/>
  <c r="FL82" i="2"/>
  <c r="FM82" i="2"/>
  <c r="FN82" i="2"/>
  <c r="FP82" i="2"/>
  <c r="FQ82" i="2"/>
  <c r="FR82" i="2"/>
  <c r="FS82" i="2"/>
  <c r="FT82" i="2"/>
  <c r="FU82" i="2"/>
  <c r="FW82" i="2"/>
  <c r="FX82" i="2"/>
  <c r="FY82" i="2"/>
  <c r="FZ82" i="2"/>
  <c r="GA82" i="2"/>
  <c r="GB82" i="2"/>
  <c r="GD82" i="2"/>
  <c r="GE82" i="2"/>
  <c r="GF82" i="2"/>
  <c r="GG82" i="2"/>
  <c r="GH82" i="2"/>
  <c r="GI82" i="2"/>
  <c r="GK82" i="2"/>
  <c r="GL82" i="2"/>
  <c r="GM82" i="2"/>
  <c r="GN82" i="2"/>
  <c r="GO82" i="2"/>
  <c r="GP82" i="2"/>
  <c r="GR82" i="2"/>
  <c r="GS82" i="2"/>
  <c r="GT82" i="2"/>
  <c r="GU82" i="2"/>
  <c r="GV82" i="2"/>
  <c r="GW82" i="2"/>
  <c r="GY82" i="2"/>
  <c r="GZ82" i="2"/>
  <c r="HA82" i="2"/>
  <c r="HB82" i="2"/>
  <c r="HC82" i="2"/>
  <c r="HD82" i="2"/>
  <c r="HF82" i="2"/>
  <c r="HG82" i="2"/>
  <c r="HH82" i="2"/>
  <c r="HI82" i="2"/>
  <c r="HJ82" i="2"/>
  <c r="HK82" i="2"/>
  <c r="HM82" i="2"/>
  <c r="HN82" i="2"/>
  <c r="HO82" i="2"/>
  <c r="HP82" i="2"/>
  <c r="HQ82" i="2"/>
  <c r="HR82" i="2"/>
  <c r="HT82" i="2"/>
  <c r="HU82" i="2"/>
  <c r="HV82" i="2"/>
  <c r="HW82" i="2"/>
  <c r="HX82" i="2"/>
  <c r="HY82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Y82" i="2"/>
  <c r="LZ82" i="2"/>
  <c r="MB82" i="2"/>
  <c r="MC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QC82" i="2"/>
  <c r="QD82" i="2"/>
  <c r="QE82" i="2"/>
  <c r="QF82" i="2"/>
  <c r="QG82" i="2"/>
  <c r="QH82" i="2"/>
  <c r="D83" i="2"/>
  <c r="E83" i="2"/>
  <c r="F83" i="2"/>
  <c r="G83" i="2"/>
  <c r="H83" i="2"/>
  <c r="K83" i="2"/>
  <c r="L83" i="2"/>
  <c r="M83" i="2"/>
  <c r="N83" i="2"/>
  <c r="O83" i="2"/>
  <c r="R83" i="2"/>
  <c r="S83" i="2"/>
  <c r="T83" i="2"/>
  <c r="U83" i="2"/>
  <c r="V83" i="2"/>
  <c r="Y83" i="2"/>
  <c r="Z83" i="2"/>
  <c r="AA83" i="2"/>
  <c r="AB83" i="2"/>
  <c r="AC83" i="2"/>
  <c r="AF83" i="2"/>
  <c r="AG83" i="2"/>
  <c r="AH83" i="2"/>
  <c r="AI83" i="2"/>
  <c r="AJ83" i="2"/>
  <c r="AM83" i="2"/>
  <c r="AN83" i="2"/>
  <c r="AO83" i="2"/>
  <c r="AP83" i="2"/>
  <c r="AQ83" i="2"/>
  <c r="AT83" i="2"/>
  <c r="AU83" i="2"/>
  <c r="AV83" i="2"/>
  <c r="AW83" i="2"/>
  <c r="AX83" i="2"/>
  <c r="BA83" i="2"/>
  <c r="BB83" i="2"/>
  <c r="BC83" i="2"/>
  <c r="BD83" i="2"/>
  <c r="BE83" i="2"/>
  <c r="BH83" i="2"/>
  <c r="BI83" i="2"/>
  <c r="BJ83" i="2"/>
  <c r="BK83" i="2"/>
  <c r="BL83" i="2"/>
  <c r="BO83" i="2"/>
  <c r="BP83" i="2"/>
  <c r="BQ83" i="2"/>
  <c r="BR83" i="2"/>
  <c r="BS83" i="2"/>
  <c r="BV83" i="2"/>
  <c r="BW83" i="2"/>
  <c r="BX83" i="2"/>
  <c r="BY83" i="2"/>
  <c r="BZ83" i="2"/>
  <c r="CC83" i="2"/>
  <c r="CD83" i="2"/>
  <c r="CE83" i="2"/>
  <c r="CF83" i="2"/>
  <c r="CG83" i="2"/>
  <c r="CJ83" i="2"/>
  <c r="CK83" i="2"/>
  <c r="CL83" i="2"/>
  <c r="CM83" i="2"/>
  <c r="CN83" i="2"/>
  <c r="CQ83" i="2"/>
  <c r="CR83" i="2"/>
  <c r="CS83" i="2"/>
  <c r="CT83" i="2"/>
  <c r="CU83" i="2"/>
  <c r="CX83" i="2"/>
  <c r="CY83" i="2"/>
  <c r="CZ83" i="2"/>
  <c r="DA83" i="2"/>
  <c r="DB83" i="2"/>
  <c r="DE83" i="2"/>
  <c r="DF83" i="2"/>
  <c r="DG83" i="2"/>
  <c r="DH83" i="2"/>
  <c r="DI83" i="2"/>
  <c r="DL83" i="2"/>
  <c r="DM83" i="2"/>
  <c r="DN83" i="2"/>
  <c r="DO83" i="2"/>
  <c r="DP83" i="2"/>
  <c r="DS83" i="2"/>
  <c r="DT83" i="2"/>
  <c r="DU83" i="2"/>
  <c r="DV83" i="2"/>
  <c r="DW83" i="2"/>
  <c r="DZ83" i="2"/>
  <c r="EA83" i="2"/>
  <c r="EB83" i="2"/>
  <c r="EC83" i="2"/>
  <c r="ED83" i="2"/>
  <c r="EG83" i="2"/>
  <c r="EH83" i="2"/>
  <c r="EI83" i="2"/>
  <c r="EJ83" i="2"/>
  <c r="EK83" i="2"/>
  <c r="EN83" i="2"/>
  <c r="EO83" i="2"/>
  <c r="EP83" i="2"/>
  <c r="EQ83" i="2"/>
  <c r="ER83" i="2"/>
  <c r="EU83" i="2"/>
  <c r="EV83" i="2"/>
  <c r="EW83" i="2"/>
  <c r="EX83" i="2"/>
  <c r="EY83" i="2"/>
  <c r="FB83" i="2"/>
  <c r="FC83" i="2"/>
  <c r="FD83" i="2"/>
  <c r="FE83" i="2"/>
  <c r="FF83" i="2"/>
  <c r="FI83" i="2"/>
  <c r="FJ83" i="2"/>
  <c r="FK83" i="2"/>
  <c r="FL83" i="2"/>
  <c r="FM83" i="2"/>
  <c r="FP83" i="2"/>
  <c r="FQ83" i="2"/>
  <c r="FR83" i="2"/>
  <c r="FS83" i="2"/>
  <c r="FT83" i="2"/>
  <c r="FU83" i="2"/>
  <c r="FW83" i="2"/>
  <c r="FX83" i="2"/>
  <c r="FY83" i="2"/>
  <c r="FZ83" i="2"/>
  <c r="GA83" i="2"/>
  <c r="GD83" i="2"/>
  <c r="GE83" i="2"/>
  <c r="GF83" i="2"/>
  <c r="GG83" i="2"/>
  <c r="GH83" i="2"/>
  <c r="GK83" i="2"/>
  <c r="GL83" i="2"/>
  <c r="GM83" i="2"/>
  <c r="GN83" i="2"/>
  <c r="GO83" i="2"/>
  <c r="GR83" i="2"/>
  <c r="GS83" i="2"/>
  <c r="GT83" i="2"/>
  <c r="GU83" i="2"/>
  <c r="GV83" i="2"/>
  <c r="GY83" i="2"/>
  <c r="GZ83" i="2"/>
  <c r="HA83" i="2"/>
  <c r="HB83" i="2"/>
  <c r="HC83" i="2"/>
  <c r="HF83" i="2"/>
  <c r="HG83" i="2"/>
  <c r="HH83" i="2"/>
  <c r="HI83" i="2"/>
  <c r="HJ83" i="2"/>
  <c r="HM83" i="2"/>
  <c r="HN83" i="2"/>
  <c r="HO83" i="2"/>
  <c r="HP83" i="2"/>
  <c r="HQ83" i="2"/>
  <c r="HT83" i="2"/>
  <c r="HU83" i="2"/>
  <c r="HV83" i="2"/>
  <c r="HW83" i="2"/>
  <c r="HX83" i="2"/>
  <c r="HY83" i="2"/>
  <c r="IA83" i="2"/>
  <c r="IB83" i="2"/>
  <c r="IC83" i="2"/>
  <c r="ID83" i="2"/>
  <c r="IE83" i="2"/>
  <c r="IH83" i="2"/>
  <c r="II83" i="2"/>
  <c r="IJ83" i="2"/>
  <c r="IK83" i="2"/>
  <c r="IL83" i="2"/>
  <c r="IM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S83" i="2"/>
  <c r="KT83" i="2"/>
  <c r="KU83" i="2"/>
  <c r="KV83" i="2"/>
  <c r="KW83" i="2"/>
  <c r="KX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S83" i="2"/>
  <c r="LU83" i="2"/>
  <c r="LV83" i="2"/>
  <c r="LY83" i="2"/>
  <c r="MB83" i="2"/>
  <c r="MC83" i="2"/>
  <c r="ME83" i="2"/>
  <c r="MF83" i="2"/>
  <c r="MI83" i="2"/>
  <c r="MJ83" i="2"/>
  <c r="MK83" i="2"/>
  <c r="ML83" i="2"/>
  <c r="MM83" i="2"/>
  <c r="MN83" i="2"/>
  <c r="MP83" i="2"/>
  <c r="MQ83" i="2"/>
  <c r="MR83" i="2"/>
  <c r="MS83" i="2"/>
  <c r="MT83" i="2"/>
  <c r="MW83" i="2"/>
  <c r="MX83" i="2"/>
  <c r="MY83" i="2"/>
  <c r="MZ83" i="2"/>
  <c r="NA83" i="2"/>
  <c r="NB83" i="2"/>
  <c r="ND83" i="2"/>
  <c r="NE83" i="2"/>
  <c r="NF83" i="2"/>
  <c r="NG83" i="2"/>
  <c r="NH83" i="2"/>
  <c r="NK83" i="2"/>
  <c r="NL83" i="2"/>
  <c r="NM83" i="2"/>
  <c r="NN83" i="2"/>
  <c r="NO83" i="2"/>
  <c r="NP83" i="2"/>
  <c r="NR83" i="2"/>
  <c r="NS83" i="2"/>
  <c r="NT83" i="2"/>
  <c r="NU83" i="2"/>
  <c r="NV83" i="2"/>
  <c r="NY83" i="2"/>
  <c r="NZ83" i="2"/>
  <c r="OA83" i="2"/>
  <c r="OB83" i="2"/>
  <c r="OC83" i="2"/>
  <c r="OF83" i="2"/>
  <c r="OG83" i="2"/>
  <c r="OH83" i="2"/>
  <c r="OI83" i="2"/>
  <c r="OJ83" i="2"/>
  <c r="OM83" i="2"/>
  <c r="ON83" i="2"/>
  <c r="OO83" i="2"/>
  <c r="OP83" i="2"/>
  <c r="OQ83" i="2"/>
  <c r="OR83" i="2"/>
  <c r="OT83" i="2"/>
  <c r="OU83" i="2"/>
  <c r="OV83" i="2"/>
  <c r="OW83" i="2"/>
  <c r="OX83" i="2"/>
  <c r="PA83" i="2"/>
  <c r="PB83" i="2"/>
  <c r="PC83" i="2"/>
  <c r="PD83" i="2"/>
  <c r="PE83" i="2"/>
  <c r="PF83" i="2"/>
  <c r="PH83" i="2"/>
  <c r="PI83" i="2"/>
  <c r="PJ83" i="2"/>
  <c r="PK83" i="2"/>
  <c r="PL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QC83" i="2"/>
  <c r="QD83" i="2"/>
  <c r="QE83" i="2"/>
  <c r="QF83" i="2"/>
  <c r="QG83" i="2"/>
  <c r="QH83" i="2"/>
  <c r="D84" i="2"/>
  <c r="E84" i="2"/>
  <c r="F84" i="2"/>
  <c r="G84" i="2"/>
  <c r="H84" i="2"/>
  <c r="K84" i="2"/>
  <c r="L84" i="2"/>
  <c r="M84" i="2"/>
  <c r="N84" i="2"/>
  <c r="O84" i="2"/>
  <c r="R84" i="2"/>
  <c r="S84" i="2"/>
  <c r="T84" i="2"/>
  <c r="U84" i="2"/>
  <c r="V84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T84" i="2"/>
  <c r="AU84" i="2"/>
  <c r="AV84" i="2"/>
  <c r="AW84" i="2"/>
  <c r="AX84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V84" i="2"/>
  <c r="BW84" i="2"/>
  <c r="BX84" i="2"/>
  <c r="BY84" i="2"/>
  <c r="BZ84" i="2"/>
  <c r="CC84" i="2"/>
  <c r="CD84" i="2"/>
  <c r="CE84" i="2"/>
  <c r="CF84" i="2"/>
  <c r="CG84" i="2"/>
  <c r="CJ84" i="2"/>
  <c r="CK84" i="2"/>
  <c r="CL84" i="2"/>
  <c r="CM84" i="2"/>
  <c r="CN84" i="2"/>
  <c r="CQ84" i="2"/>
  <c r="CR84" i="2"/>
  <c r="CS84" i="2"/>
  <c r="CT84" i="2"/>
  <c r="CU84" i="2"/>
  <c r="CX84" i="2"/>
  <c r="CY84" i="2"/>
  <c r="CZ84" i="2"/>
  <c r="DA84" i="2"/>
  <c r="DB84" i="2"/>
  <c r="DE84" i="2"/>
  <c r="DF84" i="2"/>
  <c r="DG84" i="2"/>
  <c r="DH84" i="2"/>
  <c r="DI84" i="2"/>
  <c r="DL84" i="2"/>
  <c r="DM84" i="2"/>
  <c r="DN84" i="2"/>
  <c r="DO84" i="2"/>
  <c r="DP84" i="2"/>
  <c r="DS84" i="2"/>
  <c r="DT84" i="2"/>
  <c r="DU84" i="2"/>
  <c r="DV84" i="2"/>
  <c r="DW84" i="2"/>
  <c r="DZ84" i="2"/>
  <c r="EA84" i="2"/>
  <c r="EB84" i="2"/>
  <c r="EC84" i="2"/>
  <c r="ED84" i="2"/>
  <c r="EG84" i="2"/>
  <c r="EH84" i="2"/>
  <c r="EI84" i="2"/>
  <c r="EJ84" i="2"/>
  <c r="EK84" i="2"/>
  <c r="EL84" i="2"/>
  <c r="EN84" i="2"/>
  <c r="EO84" i="2"/>
  <c r="EP84" i="2"/>
  <c r="EQ84" i="2"/>
  <c r="ER84" i="2"/>
  <c r="EU84" i="2"/>
  <c r="EV84" i="2"/>
  <c r="EW84" i="2"/>
  <c r="EX84" i="2"/>
  <c r="EY84" i="2"/>
  <c r="FB84" i="2"/>
  <c r="FC84" i="2"/>
  <c r="FD84" i="2"/>
  <c r="FE84" i="2"/>
  <c r="FF84" i="2"/>
  <c r="FI84" i="2"/>
  <c r="FJ84" i="2"/>
  <c r="FK84" i="2"/>
  <c r="FL84" i="2"/>
  <c r="FM84" i="2"/>
  <c r="FP84" i="2"/>
  <c r="FQ84" i="2"/>
  <c r="FR84" i="2"/>
  <c r="FS84" i="2"/>
  <c r="FT84" i="2"/>
  <c r="FW84" i="2"/>
  <c r="FX84" i="2"/>
  <c r="FY84" i="2"/>
  <c r="FZ84" i="2"/>
  <c r="GA84" i="2"/>
  <c r="GD84" i="2"/>
  <c r="GE84" i="2"/>
  <c r="GF84" i="2"/>
  <c r="GG84" i="2"/>
  <c r="GH84" i="2"/>
  <c r="GK84" i="2"/>
  <c r="GL84" i="2"/>
  <c r="GM84" i="2"/>
  <c r="GN84" i="2"/>
  <c r="GO84" i="2"/>
  <c r="GR84" i="2"/>
  <c r="GS84" i="2"/>
  <c r="GT84" i="2"/>
  <c r="GU84" i="2"/>
  <c r="GV84" i="2"/>
  <c r="GY84" i="2"/>
  <c r="GZ84" i="2"/>
  <c r="HA84" i="2"/>
  <c r="HB84" i="2"/>
  <c r="HC84" i="2"/>
  <c r="HF84" i="2"/>
  <c r="HG84" i="2"/>
  <c r="HH84" i="2"/>
  <c r="HI84" i="2"/>
  <c r="HJ84" i="2"/>
  <c r="HM84" i="2"/>
  <c r="HN84" i="2"/>
  <c r="HO84" i="2"/>
  <c r="HP84" i="2"/>
  <c r="HQ84" i="2"/>
  <c r="HT84" i="2"/>
  <c r="HU84" i="2"/>
  <c r="HV84" i="2"/>
  <c r="HW84" i="2"/>
  <c r="HX84" i="2"/>
  <c r="HY84" i="2"/>
  <c r="IA84" i="2"/>
  <c r="IB84" i="2"/>
  <c r="IC84" i="2"/>
  <c r="ID84" i="2"/>
  <c r="IE84" i="2"/>
  <c r="IH84" i="2"/>
  <c r="II84" i="2"/>
  <c r="IJ84" i="2"/>
  <c r="IK84" i="2"/>
  <c r="IL84" i="2"/>
  <c r="IM84" i="2"/>
  <c r="IO84" i="2"/>
  <c r="IP84" i="2"/>
  <c r="IQ84" i="2"/>
  <c r="IR84" i="2"/>
  <c r="IS84" i="2"/>
  <c r="IV84" i="2"/>
  <c r="IW84" i="2"/>
  <c r="IX84" i="2"/>
  <c r="IY84" i="2"/>
  <c r="IZ84" i="2"/>
  <c r="JA84" i="2"/>
  <c r="JC84" i="2"/>
  <c r="JD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S84" i="2"/>
  <c r="KT84" i="2"/>
  <c r="KU84" i="2"/>
  <c r="KW84" i="2"/>
  <c r="KZ84" i="2"/>
  <c r="LA84" i="2"/>
  <c r="LB84" i="2"/>
  <c r="LC84" i="2"/>
  <c r="LD84" i="2"/>
  <c r="LG84" i="2"/>
  <c r="LH84" i="2"/>
  <c r="LI84" i="2"/>
  <c r="LJ84" i="2"/>
  <c r="LK84" i="2"/>
  <c r="LN84" i="2"/>
  <c r="LO84" i="2"/>
  <c r="LP84" i="2"/>
  <c r="LQ84" i="2"/>
  <c r="LR84" i="2"/>
  <c r="LS84" i="2"/>
  <c r="LU84" i="2"/>
  <c r="LV84" i="2"/>
  <c r="LY84" i="2"/>
  <c r="MB84" i="2"/>
  <c r="MC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W84" i="2"/>
  <c r="MX84" i="2"/>
  <c r="MY84" i="2"/>
  <c r="MZ84" i="2"/>
  <c r="NA84" i="2"/>
  <c r="NB84" i="2"/>
  <c r="ND84" i="2"/>
  <c r="NE84" i="2"/>
  <c r="NF84" i="2"/>
  <c r="NG84" i="2"/>
  <c r="NH84" i="2"/>
  <c r="NK84" i="2"/>
  <c r="NL84" i="2"/>
  <c r="NM84" i="2"/>
  <c r="NN84" i="2"/>
  <c r="NO84" i="2"/>
  <c r="NP84" i="2"/>
  <c r="NR84" i="2"/>
  <c r="NS84" i="2"/>
  <c r="NT84" i="2"/>
  <c r="NU84" i="2"/>
  <c r="NV84" i="2"/>
  <c r="NY84" i="2"/>
  <c r="NZ84" i="2"/>
  <c r="OA84" i="2"/>
  <c r="OB84" i="2"/>
  <c r="OC84" i="2"/>
  <c r="OF84" i="2"/>
  <c r="OG84" i="2"/>
  <c r="OH84" i="2"/>
  <c r="OI84" i="2"/>
  <c r="OJ84" i="2"/>
  <c r="OM84" i="2"/>
  <c r="ON84" i="2"/>
  <c r="OO84" i="2"/>
  <c r="OP84" i="2"/>
  <c r="OQ84" i="2"/>
  <c r="OR84" i="2"/>
  <c r="OT84" i="2"/>
  <c r="OU84" i="2"/>
  <c r="OV84" i="2"/>
  <c r="OW84" i="2"/>
  <c r="OX84" i="2"/>
  <c r="PA84" i="2"/>
  <c r="PB84" i="2"/>
  <c r="PC84" i="2"/>
  <c r="PD84" i="2"/>
  <c r="PE84" i="2"/>
  <c r="PF84" i="2"/>
  <c r="PH84" i="2"/>
  <c r="PI84" i="2"/>
  <c r="PJ84" i="2"/>
  <c r="PK84" i="2"/>
  <c r="PL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QC84" i="2"/>
  <c r="QD84" i="2"/>
  <c r="QE84" i="2"/>
  <c r="QF84" i="2"/>
  <c r="QG84" i="2"/>
  <c r="QH84" i="2"/>
  <c r="D85" i="2"/>
  <c r="E85" i="2"/>
  <c r="F85" i="2"/>
  <c r="G85" i="2"/>
  <c r="H85" i="2"/>
  <c r="K85" i="2"/>
  <c r="L85" i="2"/>
  <c r="M85" i="2"/>
  <c r="N85" i="2"/>
  <c r="O85" i="2"/>
  <c r="R85" i="2"/>
  <c r="S85" i="2"/>
  <c r="T85" i="2"/>
  <c r="U85" i="2"/>
  <c r="V85" i="2"/>
  <c r="Y85" i="2"/>
  <c r="Z85" i="2"/>
  <c r="AA85" i="2"/>
  <c r="AB85" i="2"/>
  <c r="AC85" i="2"/>
  <c r="AF85" i="2"/>
  <c r="AG85" i="2"/>
  <c r="AH85" i="2"/>
  <c r="AI85" i="2"/>
  <c r="AJ85" i="2"/>
  <c r="AM85" i="2"/>
  <c r="AN85" i="2"/>
  <c r="AO85" i="2"/>
  <c r="AP85" i="2"/>
  <c r="AQ85" i="2"/>
  <c r="AT85" i="2"/>
  <c r="AU85" i="2"/>
  <c r="AV85" i="2"/>
  <c r="AW85" i="2"/>
  <c r="AX85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V85" i="2"/>
  <c r="BW85" i="2"/>
  <c r="BX85" i="2"/>
  <c r="BY85" i="2"/>
  <c r="BZ85" i="2"/>
  <c r="CC85" i="2"/>
  <c r="CD85" i="2"/>
  <c r="CE85" i="2"/>
  <c r="CF85" i="2"/>
  <c r="CG85" i="2"/>
  <c r="CJ85" i="2"/>
  <c r="CK85" i="2"/>
  <c r="CL85" i="2"/>
  <c r="CM85" i="2"/>
  <c r="CN85" i="2"/>
  <c r="CQ85" i="2"/>
  <c r="CR85" i="2"/>
  <c r="CS85" i="2"/>
  <c r="CT85" i="2"/>
  <c r="CU85" i="2"/>
  <c r="CX85" i="2"/>
  <c r="CY85" i="2"/>
  <c r="CZ85" i="2"/>
  <c r="DA85" i="2"/>
  <c r="DB85" i="2"/>
  <c r="DE85" i="2"/>
  <c r="DF85" i="2"/>
  <c r="DG85" i="2"/>
  <c r="DH85" i="2"/>
  <c r="DI85" i="2"/>
  <c r="DL85" i="2"/>
  <c r="DM85" i="2"/>
  <c r="DN85" i="2"/>
  <c r="DO85" i="2"/>
  <c r="DP85" i="2"/>
  <c r="DS85" i="2"/>
  <c r="DT85" i="2"/>
  <c r="DU85" i="2"/>
  <c r="DV85" i="2"/>
  <c r="DW85" i="2"/>
  <c r="DX85" i="2"/>
  <c r="DZ85" i="2"/>
  <c r="EA85" i="2"/>
  <c r="EB85" i="2"/>
  <c r="EC85" i="2"/>
  <c r="ED85" i="2"/>
  <c r="EG85" i="2"/>
  <c r="EH85" i="2"/>
  <c r="EI85" i="2"/>
  <c r="EJ85" i="2"/>
  <c r="EK85" i="2"/>
  <c r="EN85" i="2"/>
  <c r="EO85" i="2"/>
  <c r="EP85" i="2"/>
  <c r="EQ85" i="2"/>
  <c r="ER85" i="2"/>
  <c r="EU85" i="2"/>
  <c r="EV85" i="2"/>
  <c r="EW85" i="2"/>
  <c r="EX85" i="2"/>
  <c r="EY85" i="2"/>
  <c r="FB85" i="2"/>
  <c r="FC85" i="2"/>
  <c r="FD85" i="2"/>
  <c r="FE85" i="2"/>
  <c r="FF85" i="2"/>
  <c r="FI85" i="2"/>
  <c r="FJ85" i="2"/>
  <c r="FK85" i="2"/>
  <c r="FL85" i="2"/>
  <c r="FM85" i="2"/>
  <c r="FP85" i="2"/>
  <c r="FQ85" i="2"/>
  <c r="FR85" i="2"/>
  <c r="FS85" i="2"/>
  <c r="FT85" i="2"/>
  <c r="FW85" i="2"/>
  <c r="FX85" i="2"/>
  <c r="FY85" i="2"/>
  <c r="FZ85" i="2"/>
  <c r="GA85" i="2"/>
  <c r="GB85" i="2"/>
  <c r="GD85" i="2"/>
  <c r="GE85" i="2"/>
  <c r="GF85" i="2"/>
  <c r="GG85" i="2"/>
  <c r="GH85" i="2"/>
  <c r="GK85" i="2"/>
  <c r="GL85" i="2"/>
  <c r="GM85" i="2"/>
  <c r="GN85" i="2"/>
  <c r="GO85" i="2"/>
  <c r="GR85" i="2"/>
  <c r="GS85" i="2"/>
  <c r="GT85" i="2"/>
  <c r="GU85" i="2"/>
  <c r="GV85" i="2"/>
  <c r="GY85" i="2"/>
  <c r="GZ85" i="2"/>
  <c r="HA85" i="2"/>
  <c r="HB85" i="2"/>
  <c r="HC85" i="2"/>
  <c r="HF85" i="2"/>
  <c r="HG85" i="2"/>
  <c r="HH85" i="2"/>
  <c r="HI85" i="2"/>
  <c r="HJ85" i="2"/>
  <c r="HM85" i="2"/>
  <c r="HN85" i="2"/>
  <c r="HO85" i="2"/>
  <c r="HP85" i="2"/>
  <c r="HQ85" i="2"/>
  <c r="HT85" i="2"/>
  <c r="HU85" i="2"/>
  <c r="HV85" i="2"/>
  <c r="HW85" i="2"/>
  <c r="HX85" i="2"/>
  <c r="HY85" i="2"/>
  <c r="IA85" i="2"/>
  <c r="IB85" i="2"/>
  <c r="IC85" i="2"/>
  <c r="ID85" i="2"/>
  <c r="IE85" i="2"/>
  <c r="IH85" i="2"/>
  <c r="II85" i="2"/>
  <c r="IJ85" i="2"/>
  <c r="IK85" i="2"/>
  <c r="IL85" i="2"/>
  <c r="IM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G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S85" i="2"/>
  <c r="KT85" i="2"/>
  <c r="KU85" i="2"/>
  <c r="KV85" i="2"/>
  <c r="KW85" i="2"/>
  <c r="KZ85" i="2"/>
  <c r="LA85" i="2"/>
  <c r="LB85" i="2"/>
  <c r="LC85" i="2"/>
  <c r="LD85" i="2"/>
  <c r="LG85" i="2"/>
  <c r="LH85" i="2"/>
  <c r="LI85" i="2"/>
  <c r="LJ85" i="2"/>
  <c r="LK85" i="2"/>
  <c r="LN85" i="2"/>
  <c r="LO85" i="2"/>
  <c r="LP85" i="2"/>
  <c r="LQ85" i="2"/>
  <c r="LR85" i="2"/>
  <c r="LS85" i="2"/>
  <c r="LU85" i="2"/>
  <c r="LV85" i="2"/>
  <c r="LY85" i="2"/>
  <c r="LZ85" i="2"/>
  <c r="MB85" i="2"/>
  <c r="MC85" i="2"/>
  <c r="ME85" i="2"/>
  <c r="MF85" i="2"/>
  <c r="MI85" i="2"/>
  <c r="MJ85" i="2"/>
  <c r="MK85" i="2"/>
  <c r="ML85" i="2"/>
  <c r="MM85" i="2"/>
  <c r="MN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M85" i="2"/>
  <c r="ON85" i="2"/>
  <c r="OO85" i="2"/>
  <c r="OP85" i="2"/>
  <c r="OQ85" i="2"/>
  <c r="OR85" i="2"/>
  <c r="OT85" i="2"/>
  <c r="OU85" i="2"/>
  <c r="OV85" i="2"/>
  <c r="OW85" i="2"/>
  <c r="OX85" i="2"/>
  <c r="PA85" i="2"/>
  <c r="PB85" i="2"/>
  <c r="PC85" i="2"/>
  <c r="PD85" i="2"/>
  <c r="PE85" i="2"/>
  <c r="PF85" i="2"/>
  <c r="PH85" i="2"/>
  <c r="PI85" i="2"/>
  <c r="PJ85" i="2"/>
  <c r="PK85" i="2"/>
  <c r="PL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QC85" i="2"/>
  <c r="QD85" i="2"/>
  <c r="QE85" i="2"/>
  <c r="QF85" i="2"/>
  <c r="QG85" i="2"/>
  <c r="QH85" i="2"/>
  <c r="D86" i="2"/>
  <c r="E86" i="2"/>
  <c r="F86" i="2"/>
  <c r="G86" i="2"/>
  <c r="H86" i="2"/>
  <c r="K86" i="2"/>
  <c r="L86" i="2"/>
  <c r="M86" i="2"/>
  <c r="N86" i="2"/>
  <c r="O86" i="2"/>
  <c r="R86" i="2"/>
  <c r="S86" i="2"/>
  <c r="T86" i="2"/>
  <c r="U86" i="2"/>
  <c r="V86" i="2"/>
  <c r="Y86" i="2"/>
  <c r="Z86" i="2"/>
  <c r="AA86" i="2"/>
  <c r="AB86" i="2"/>
  <c r="AC86" i="2"/>
  <c r="AF86" i="2"/>
  <c r="AG86" i="2"/>
  <c r="AH86" i="2"/>
  <c r="AI86" i="2"/>
  <c r="AJ86" i="2"/>
  <c r="AM86" i="2"/>
  <c r="AN86" i="2"/>
  <c r="AO86" i="2"/>
  <c r="AP86" i="2"/>
  <c r="AQ86" i="2"/>
  <c r="AT86" i="2"/>
  <c r="AU86" i="2"/>
  <c r="AV86" i="2"/>
  <c r="AW86" i="2"/>
  <c r="AX86" i="2"/>
  <c r="BA86" i="2"/>
  <c r="BB86" i="2"/>
  <c r="BC86" i="2"/>
  <c r="BD86" i="2"/>
  <c r="BE86" i="2"/>
  <c r="BF86" i="2"/>
  <c r="BH86" i="2"/>
  <c r="BI86" i="2"/>
  <c r="BJ86" i="2"/>
  <c r="BK86" i="2"/>
  <c r="BL86" i="2"/>
  <c r="BO86" i="2"/>
  <c r="BP86" i="2"/>
  <c r="BQ86" i="2"/>
  <c r="BR86" i="2"/>
  <c r="BS86" i="2"/>
  <c r="BV86" i="2"/>
  <c r="BW86" i="2"/>
  <c r="BX86" i="2"/>
  <c r="BY86" i="2"/>
  <c r="BZ86" i="2"/>
  <c r="CC86" i="2"/>
  <c r="CD86" i="2"/>
  <c r="CE86" i="2"/>
  <c r="CF86" i="2"/>
  <c r="CG86" i="2"/>
  <c r="CH86" i="2"/>
  <c r="CJ86" i="2"/>
  <c r="CK86" i="2"/>
  <c r="CL86" i="2"/>
  <c r="CM86" i="2"/>
  <c r="CN86" i="2"/>
  <c r="CQ86" i="2"/>
  <c r="CR86" i="2"/>
  <c r="CS86" i="2"/>
  <c r="CT86" i="2"/>
  <c r="CU86" i="2"/>
  <c r="CX86" i="2"/>
  <c r="CY86" i="2"/>
  <c r="CZ86" i="2"/>
  <c r="DA86" i="2"/>
  <c r="DB86" i="2"/>
  <c r="DE86" i="2"/>
  <c r="DF86" i="2"/>
  <c r="DG86" i="2"/>
  <c r="DH86" i="2"/>
  <c r="DI86" i="2"/>
  <c r="DL86" i="2"/>
  <c r="DM86" i="2"/>
  <c r="DN86" i="2"/>
  <c r="DO86" i="2"/>
  <c r="DP86" i="2"/>
  <c r="DS86" i="2"/>
  <c r="DT86" i="2"/>
  <c r="DU86" i="2"/>
  <c r="DV86" i="2"/>
  <c r="DW86" i="2"/>
  <c r="DZ86" i="2"/>
  <c r="EA86" i="2"/>
  <c r="EB86" i="2"/>
  <c r="EC86" i="2"/>
  <c r="ED86" i="2"/>
  <c r="EG86" i="2"/>
  <c r="EH86" i="2"/>
  <c r="EI86" i="2"/>
  <c r="EJ86" i="2"/>
  <c r="EK86" i="2"/>
  <c r="EN86" i="2"/>
  <c r="EO86" i="2"/>
  <c r="EP86" i="2"/>
  <c r="EQ86" i="2"/>
  <c r="ER86" i="2"/>
  <c r="EU86" i="2"/>
  <c r="EV86" i="2"/>
  <c r="EW86" i="2"/>
  <c r="EX86" i="2"/>
  <c r="EY86" i="2"/>
  <c r="FB86" i="2"/>
  <c r="FC86" i="2"/>
  <c r="FD86" i="2"/>
  <c r="FE86" i="2"/>
  <c r="FF86" i="2"/>
  <c r="FI86" i="2"/>
  <c r="FJ86" i="2"/>
  <c r="FK86" i="2"/>
  <c r="FL86" i="2"/>
  <c r="FM86" i="2"/>
  <c r="FP86" i="2"/>
  <c r="FQ86" i="2"/>
  <c r="FR86" i="2"/>
  <c r="FS86" i="2"/>
  <c r="FT86" i="2"/>
  <c r="FW86" i="2"/>
  <c r="FX86" i="2"/>
  <c r="FY86" i="2"/>
  <c r="FZ86" i="2"/>
  <c r="GA86" i="2"/>
  <c r="GB86" i="2"/>
  <c r="GD86" i="2"/>
  <c r="GE86" i="2"/>
  <c r="GF86" i="2"/>
  <c r="GG86" i="2"/>
  <c r="GH86" i="2"/>
  <c r="GK86" i="2"/>
  <c r="GL86" i="2"/>
  <c r="GM86" i="2"/>
  <c r="GN86" i="2"/>
  <c r="GO86" i="2"/>
  <c r="GR86" i="2"/>
  <c r="GS86" i="2"/>
  <c r="GT86" i="2"/>
  <c r="GU86" i="2"/>
  <c r="GV86" i="2"/>
  <c r="GW86" i="2"/>
  <c r="GY86" i="2"/>
  <c r="GZ86" i="2"/>
  <c r="HA86" i="2"/>
  <c r="HB86" i="2"/>
  <c r="HC86" i="2"/>
  <c r="HF86" i="2"/>
  <c r="HG86" i="2"/>
  <c r="HH86" i="2"/>
  <c r="HI86" i="2"/>
  <c r="HJ86" i="2"/>
  <c r="HM86" i="2"/>
  <c r="HN86" i="2"/>
  <c r="HO86" i="2"/>
  <c r="HP86" i="2"/>
  <c r="HQ86" i="2"/>
  <c r="HT86" i="2"/>
  <c r="HU86" i="2"/>
  <c r="HV86" i="2"/>
  <c r="HW86" i="2"/>
  <c r="HX86" i="2"/>
  <c r="HY86" i="2"/>
  <c r="IA86" i="2"/>
  <c r="IB86" i="2"/>
  <c r="ID86" i="2"/>
  <c r="IE86" i="2"/>
  <c r="IH86" i="2"/>
  <c r="II86" i="2"/>
  <c r="IJ86" i="2"/>
  <c r="IK86" i="2"/>
  <c r="IL86" i="2"/>
  <c r="IM86" i="2"/>
  <c r="IO86" i="2"/>
  <c r="IP86" i="2"/>
  <c r="IQ86" i="2"/>
  <c r="IR86" i="2"/>
  <c r="IS86" i="2"/>
  <c r="IV86" i="2"/>
  <c r="IW86" i="2"/>
  <c r="IX86" i="2"/>
  <c r="IY86" i="2"/>
  <c r="IZ86" i="2"/>
  <c r="JC86" i="2"/>
  <c r="JD86" i="2"/>
  <c r="JG86" i="2"/>
  <c r="JJ86" i="2"/>
  <c r="JK86" i="2"/>
  <c r="JL86" i="2"/>
  <c r="JM86" i="2"/>
  <c r="JN86" i="2"/>
  <c r="JQ86" i="2"/>
  <c r="JR86" i="2"/>
  <c r="JS86" i="2"/>
  <c r="JT86" i="2"/>
  <c r="JU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S86" i="2"/>
  <c r="KT86" i="2"/>
  <c r="KU86" i="2"/>
  <c r="KV86" i="2"/>
  <c r="KW86" i="2"/>
  <c r="KZ86" i="2"/>
  <c r="LA86" i="2"/>
  <c r="LB86" i="2"/>
  <c r="LC86" i="2"/>
  <c r="LD86" i="2"/>
  <c r="LG86" i="2"/>
  <c r="LH86" i="2"/>
  <c r="LI86" i="2"/>
  <c r="LJ86" i="2"/>
  <c r="LK86" i="2"/>
  <c r="LN86" i="2"/>
  <c r="LO86" i="2"/>
  <c r="LP86" i="2"/>
  <c r="LQ86" i="2"/>
  <c r="LR86" i="2"/>
  <c r="LS86" i="2"/>
  <c r="LU86" i="2"/>
  <c r="LV86" i="2"/>
  <c r="LY86" i="2"/>
  <c r="MB86" i="2"/>
  <c r="MC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Y86" i="2"/>
  <c r="NZ86" i="2"/>
  <c r="OA86" i="2"/>
  <c r="OB86" i="2"/>
  <c r="OC86" i="2"/>
  <c r="OF86" i="2"/>
  <c r="OG86" i="2"/>
  <c r="OH86" i="2"/>
  <c r="OI86" i="2"/>
  <c r="OJ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QC86" i="2"/>
  <c r="QD86" i="2"/>
  <c r="QE86" i="2"/>
  <c r="QF86" i="2"/>
  <c r="QG86" i="2"/>
  <c r="QH86" i="2"/>
  <c r="D87" i="2"/>
  <c r="E87" i="2"/>
  <c r="F87" i="2"/>
  <c r="G87" i="2"/>
  <c r="H87" i="2"/>
  <c r="K87" i="2"/>
  <c r="L87" i="2"/>
  <c r="M87" i="2"/>
  <c r="N87" i="2"/>
  <c r="O87" i="2"/>
  <c r="R87" i="2"/>
  <c r="S87" i="2"/>
  <c r="T87" i="2"/>
  <c r="U87" i="2"/>
  <c r="V87" i="2"/>
  <c r="Y87" i="2"/>
  <c r="Z87" i="2"/>
  <c r="AA87" i="2"/>
  <c r="AB87" i="2"/>
  <c r="AC87" i="2"/>
  <c r="AF87" i="2"/>
  <c r="AG87" i="2"/>
  <c r="AH87" i="2"/>
  <c r="AI87" i="2"/>
  <c r="AJ87" i="2"/>
  <c r="AM87" i="2"/>
  <c r="AN87" i="2"/>
  <c r="AO87" i="2"/>
  <c r="AP87" i="2"/>
  <c r="AQ87" i="2"/>
  <c r="AT87" i="2"/>
  <c r="AU87" i="2"/>
  <c r="AV87" i="2"/>
  <c r="AW87" i="2"/>
  <c r="AX87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V87" i="2"/>
  <c r="BW87" i="2"/>
  <c r="BX87" i="2"/>
  <c r="BY87" i="2"/>
  <c r="BZ87" i="2"/>
  <c r="CC87" i="2"/>
  <c r="CD87" i="2"/>
  <c r="CE87" i="2"/>
  <c r="CF87" i="2"/>
  <c r="CG87" i="2"/>
  <c r="CJ87" i="2"/>
  <c r="CK87" i="2"/>
  <c r="CL87" i="2"/>
  <c r="CM87" i="2"/>
  <c r="CN87" i="2"/>
  <c r="CQ87" i="2"/>
  <c r="CR87" i="2"/>
  <c r="CS87" i="2"/>
  <c r="CT87" i="2"/>
  <c r="CU87" i="2"/>
  <c r="CX87" i="2"/>
  <c r="CY87" i="2"/>
  <c r="CZ87" i="2"/>
  <c r="DA87" i="2"/>
  <c r="DB87" i="2"/>
  <c r="DE87" i="2"/>
  <c r="DF87" i="2"/>
  <c r="DG87" i="2"/>
  <c r="DH87" i="2"/>
  <c r="DI87" i="2"/>
  <c r="DL87" i="2"/>
  <c r="DM87" i="2"/>
  <c r="DN87" i="2"/>
  <c r="DO87" i="2"/>
  <c r="DP87" i="2"/>
  <c r="DS87" i="2"/>
  <c r="DT87" i="2"/>
  <c r="DU87" i="2"/>
  <c r="DV87" i="2"/>
  <c r="DW87" i="2"/>
  <c r="DZ87" i="2"/>
  <c r="EA87" i="2"/>
  <c r="EB87" i="2"/>
  <c r="EC87" i="2"/>
  <c r="ED87" i="2"/>
  <c r="EG87" i="2"/>
  <c r="EH87" i="2"/>
  <c r="EI87" i="2"/>
  <c r="EJ87" i="2"/>
  <c r="EK87" i="2"/>
  <c r="EN87" i="2"/>
  <c r="EO87" i="2"/>
  <c r="EP87" i="2"/>
  <c r="EQ87" i="2"/>
  <c r="ER87" i="2"/>
  <c r="ES87" i="2"/>
  <c r="EU87" i="2"/>
  <c r="EV87" i="2"/>
  <c r="EW87" i="2"/>
  <c r="EX87" i="2"/>
  <c r="EY87" i="2"/>
  <c r="FB87" i="2"/>
  <c r="FC87" i="2"/>
  <c r="FD87" i="2"/>
  <c r="FE87" i="2"/>
  <c r="FF87" i="2"/>
  <c r="FI87" i="2"/>
  <c r="FJ87" i="2"/>
  <c r="FK87" i="2"/>
  <c r="FL87" i="2"/>
  <c r="FM87" i="2"/>
  <c r="FP87" i="2"/>
  <c r="FQ87" i="2"/>
  <c r="FR87" i="2"/>
  <c r="FS87" i="2"/>
  <c r="FT87" i="2"/>
  <c r="FW87" i="2"/>
  <c r="FX87" i="2"/>
  <c r="FY87" i="2"/>
  <c r="FZ87" i="2"/>
  <c r="GA87" i="2"/>
  <c r="GD87" i="2"/>
  <c r="GE87" i="2"/>
  <c r="GF87" i="2"/>
  <c r="GG87" i="2"/>
  <c r="GH87" i="2"/>
  <c r="GK87" i="2"/>
  <c r="GL87" i="2"/>
  <c r="GM87" i="2"/>
  <c r="GN87" i="2"/>
  <c r="GO87" i="2"/>
  <c r="GR87" i="2"/>
  <c r="GS87" i="2"/>
  <c r="GT87" i="2"/>
  <c r="GU87" i="2"/>
  <c r="GV87" i="2"/>
  <c r="GY87" i="2"/>
  <c r="GZ87" i="2"/>
  <c r="HA87" i="2"/>
  <c r="HB87" i="2"/>
  <c r="HC87" i="2"/>
  <c r="HF87" i="2"/>
  <c r="HG87" i="2"/>
  <c r="HH87" i="2"/>
  <c r="HI87" i="2"/>
  <c r="HJ87" i="2"/>
  <c r="HM87" i="2"/>
  <c r="HN87" i="2"/>
  <c r="HO87" i="2"/>
  <c r="HP87" i="2"/>
  <c r="HQ87" i="2"/>
  <c r="HT87" i="2"/>
  <c r="HU87" i="2"/>
  <c r="HV87" i="2"/>
  <c r="HW87" i="2"/>
  <c r="HX87" i="2"/>
  <c r="HY87" i="2"/>
  <c r="IA87" i="2"/>
  <c r="IB87" i="2"/>
  <c r="IC87" i="2"/>
  <c r="ID87" i="2"/>
  <c r="IE87" i="2"/>
  <c r="IH87" i="2"/>
  <c r="II87" i="2"/>
  <c r="IJ87" i="2"/>
  <c r="IK87" i="2"/>
  <c r="IL87" i="2"/>
  <c r="IM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S87" i="2"/>
  <c r="LU87" i="2"/>
  <c r="LV87" i="2"/>
  <c r="LY87" i="2"/>
  <c r="MB87" i="2"/>
  <c r="MC87" i="2"/>
  <c r="ME87" i="2"/>
  <c r="MF87" i="2"/>
  <c r="MI87" i="2"/>
  <c r="MJ87" i="2"/>
  <c r="MK87" i="2"/>
  <c r="ML87" i="2"/>
  <c r="MM87" i="2"/>
  <c r="MN87" i="2"/>
  <c r="MP87" i="2"/>
  <c r="MQ87" i="2"/>
  <c r="MR87" i="2"/>
  <c r="MS87" i="2"/>
  <c r="MT87" i="2"/>
  <c r="MW87" i="2"/>
  <c r="MX87" i="2"/>
  <c r="MY87" i="2"/>
  <c r="MZ87" i="2"/>
  <c r="NA87" i="2"/>
  <c r="NB87" i="2"/>
  <c r="ND87" i="2"/>
  <c r="NE87" i="2"/>
  <c r="NF87" i="2"/>
  <c r="NG87" i="2"/>
  <c r="NH87" i="2"/>
  <c r="NK87" i="2"/>
  <c r="NL87" i="2"/>
  <c r="NM87" i="2"/>
  <c r="NN87" i="2"/>
  <c r="NO87" i="2"/>
  <c r="NP87" i="2"/>
  <c r="NR87" i="2"/>
  <c r="NS87" i="2"/>
  <c r="NT87" i="2"/>
  <c r="NU87" i="2"/>
  <c r="NV87" i="2"/>
  <c r="NY87" i="2"/>
  <c r="NZ87" i="2"/>
  <c r="OA87" i="2"/>
  <c r="OB87" i="2"/>
  <c r="OC87" i="2"/>
  <c r="OF87" i="2"/>
  <c r="OG87" i="2"/>
  <c r="OH87" i="2"/>
  <c r="OI87" i="2"/>
  <c r="OJ87" i="2"/>
  <c r="OM87" i="2"/>
  <c r="ON87" i="2"/>
  <c r="OO87" i="2"/>
  <c r="OP87" i="2"/>
  <c r="OQ87" i="2"/>
  <c r="OR87" i="2"/>
  <c r="OT87" i="2"/>
  <c r="OU87" i="2"/>
  <c r="OV87" i="2"/>
  <c r="OW87" i="2"/>
  <c r="OX87" i="2"/>
  <c r="PA87" i="2"/>
  <c r="PB87" i="2"/>
  <c r="PC87" i="2"/>
  <c r="PD87" i="2"/>
  <c r="PE87" i="2"/>
  <c r="PF87" i="2"/>
  <c r="PH87" i="2"/>
  <c r="PI87" i="2"/>
  <c r="PJ87" i="2"/>
  <c r="PK87" i="2"/>
  <c r="PL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QC87" i="2"/>
  <c r="QD87" i="2"/>
  <c r="QE87" i="2"/>
  <c r="QF87" i="2"/>
  <c r="QG87" i="2"/>
  <c r="QH87" i="2"/>
  <c r="D88" i="2"/>
  <c r="E88" i="2"/>
  <c r="F88" i="2"/>
  <c r="G88" i="2"/>
  <c r="H88" i="2"/>
  <c r="K88" i="2"/>
  <c r="L88" i="2"/>
  <c r="M88" i="2"/>
  <c r="N88" i="2"/>
  <c r="O88" i="2"/>
  <c r="R88" i="2"/>
  <c r="S88" i="2"/>
  <c r="T88" i="2"/>
  <c r="U88" i="2"/>
  <c r="V88" i="2"/>
  <c r="Y88" i="2"/>
  <c r="Z88" i="2"/>
  <c r="AA88" i="2"/>
  <c r="AB88" i="2"/>
  <c r="AC88" i="2"/>
  <c r="AF88" i="2"/>
  <c r="AG88" i="2"/>
  <c r="AH88" i="2"/>
  <c r="AI88" i="2"/>
  <c r="AJ88" i="2"/>
  <c r="AM88" i="2"/>
  <c r="AN88" i="2"/>
  <c r="AO88" i="2"/>
  <c r="AP88" i="2"/>
  <c r="AQ88" i="2"/>
  <c r="AT88" i="2"/>
  <c r="AU88" i="2"/>
  <c r="AV88" i="2"/>
  <c r="AW88" i="2"/>
  <c r="AX88" i="2"/>
  <c r="AY88" i="2"/>
  <c r="BA88" i="2"/>
  <c r="BB88" i="2"/>
  <c r="BC88" i="2"/>
  <c r="BD88" i="2"/>
  <c r="BE88" i="2"/>
  <c r="BH88" i="2"/>
  <c r="BI88" i="2"/>
  <c r="BJ88" i="2"/>
  <c r="BK88" i="2"/>
  <c r="BL88" i="2"/>
  <c r="BM88" i="2"/>
  <c r="BO88" i="2"/>
  <c r="BP88" i="2"/>
  <c r="BQ88" i="2"/>
  <c r="BR88" i="2"/>
  <c r="BS88" i="2"/>
  <c r="BV88" i="2"/>
  <c r="BW88" i="2"/>
  <c r="BX88" i="2"/>
  <c r="BY88" i="2"/>
  <c r="BZ88" i="2"/>
  <c r="CA88" i="2"/>
  <c r="CC88" i="2"/>
  <c r="CD88" i="2"/>
  <c r="CE88" i="2"/>
  <c r="CF88" i="2"/>
  <c r="CG88" i="2"/>
  <c r="CJ88" i="2"/>
  <c r="CK88" i="2"/>
  <c r="CL88" i="2"/>
  <c r="CM88" i="2"/>
  <c r="CN88" i="2"/>
  <c r="CQ88" i="2"/>
  <c r="CR88" i="2"/>
  <c r="CS88" i="2"/>
  <c r="CT88" i="2"/>
  <c r="CU88" i="2"/>
  <c r="CX88" i="2"/>
  <c r="CY88" i="2"/>
  <c r="CZ88" i="2"/>
  <c r="DA88" i="2"/>
  <c r="DB88" i="2"/>
  <c r="DE88" i="2"/>
  <c r="DF88" i="2"/>
  <c r="DG88" i="2"/>
  <c r="DH88" i="2"/>
  <c r="DI88" i="2"/>
  <c r="DL88" i="2"/>
  <c r="DM88" i="2"/>
  <c r="DN88" i="2"/>
  <c r="DO88" i="2"/>
  <c r="DP88" i="2"/>
  <c r="DQ88" i="2"/>
  <c r="DS88" i="2"/>
  <c r="DT88" i="2"/>
  <c r="DU88" i="2"/>
  <c r="DV88" i="2"/>
  <c r="DW88" i="2"/>
  <c r="DZ88" i="2"/>
  <c r="EA88" i="2"/>
  <c r="EB88" i="2"/>
  <c r="EC88" i="2"/>
  <c r="ED88" i="2"/>
  <c r="EE88" i="2"/>
  <c r="EG88" i="2"/>
  <c r="EH88" i="2"/>
  <c r="EI88" i="2"/>
  <c r="EJ88" i="2"/>
  <c r="EK88" i="2"/>
  <c r="EL88" i="2"/>
  <c r="EN88" i="2"/>
  <c r="EO88" i="2"/>
  <c r="EP88" i="2"/>
  <c r="EQ88" i="2"/>
  <c r="ER88" i="2"/>
  <c r="ES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I88" i="2"/>
  <c r="FJ88" i="2"/>
  <c r="FK88" i="2"/>
  <c r="FL88" i="2"/>
  <c r="FM88" i="2"/>
  <c r="FP88" i="2"/>
  <c r="FQ88" i="2"/>
  <c r="FR88" i="2"/>
  <c r="FS88" i="2"/>
  <c r="FT88" i="2"/>
  <c r="FW88" i="2"/>
  <c r="FX88" i="2"/>
  <c r="FY88" i="2"/>
  <c r="FZ88" i="2"/>
  <c r="GA88" i="2"/>
  <c r="GB88" i="2"/>
  <c r="GD88" i="2"/>
  <c r="GE88" i="2"/>
  <c r="GF88" i="2"/>
  <c r="GG88" i="2"/>
  <c r="GH88" i="2"/>
  <c r="GI88" i="2"/>
  <c r="GK88" i="2"/>
  <c r="GL88" i="2"/>
  <c r="GM88" i="2"/>
  <c r="GN88" i="2"/>
  <c r="GO88" i="2"/>
  <c r="GP88" i="2"/>
  <c r="GR88" i="2"/>
  <c r="GS88" i="2"/>
  <c r="GT88" i="2"/>
  <c r="GU88" i="2"/>
  <c r="GV88" i="2"/>
  <c r="GW88" i="2"/>
  <c r="GY88" i="2"/>
  <c r="GZ88" i="2"/>
  <c r="HA88" i="2"/>
  <c r="HB88" i="2"/>
  <c r="HC88" i="2"/>
  <c r="HD88" i="2"/>
  <c r="HF88" i="2"/>
  <c r="HG88" i="2"/>
  <c r="HH88" i="2"/>
  <c r="HI88" i="2"/>
  <c r="HJ88" i="2"/>
  <c r="HK88" i="2"/>
  <c r="HM88" i="2"/>
  <c r="HN88" i="2"/>
  <c r="HO88" i="2"/>
  <c r="HP88" i="2"/>
  <c r="HQ88" i="2"/>
  <c r="HR88" i="2"/>
  <c r="HT88" i="2"/>
  <c r="HU88" i="2"/>
  <c r="HV88" i="2"/>
  <c r="HW88" i="2"/>
  <c r="HX88" i="2"/>
  <c r="HY88" i="2"/>
  <c r="IA88" i="2"/>
  <c r="IB88" i="2"/>
  <c r="IC88" i="2"/>
  <c r="ID88" i="2"/>
  <c r="IE88" i="2"/>
  <c r="IF88" i="2"/>
  <c r="IH88" i="2"/>
  <c r="II88" i="2"/>
  <c r="IJ88" i="2"/>
  <c r="IK88" i="2"/>
  <c r="IL88" i="2"/>
  <c r="IM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Y88" i="2"/>
  <c r="LZ88" i="2"/>
  <c r="MB88" i="2"/>
  <c r="MC88" i="2"/>
  <c r="ME88" i="2"/>
  <c r="MF88" i="2"/>
  <c r="MG88" i="2"/>
  <c r="MI88" i="2"/>
  <c r="MJ88" i="2"/>
  <c r="MK88" i="2"/>
  <c r="ML88" i="2"/>
  <c r="MM88" i="2"/>
  <c r="MN88" i="2"/>
  <c r="MP88" i="2"/>
  <c r="MQ88" i="2"/>
  <c r="MR88" i="2"/>
  <c r="MS88" i="2"/>
  <c r="MT88" i="2"/>
  <c r="MU88" i="2"/>
  <c r="MW88" i="2"/>
  <c r="MX88" i="2"/>
  <c r="MY88" i="2"/>
  <c r="MZ88" i="2"/>
  <c r="NA88" i="2"/>
  <c r="NB88" i="2"/>
  <c r="ND88" i="2"/>
  <c r="NE88" i="2"/>
  <c r="NF88" i="2"/>
  <c r="NG88" i="2"/>
  <c r="NH88" i="2"/>
  <c r="NI88" i="2"/>
  <c r="NK88" i="2"/>
  <c r="NL88" i="2"/>
  <c r="NM88" i="2"/>
  <c r="NN88" i="2"/>
  <c r="NO88" i="2"/>
  <c r="NP88" i="2"/>
  <c r="NR88" i="2"/>
  <c r="NS88" i="2"/>
  <c r="NT88" i="2"/>
  <c r="NU88" i="2"/>
  <c r="NV88" i="2"/>
  <c r="NW88" i="2"/>
  <c r="NY88" i="2"/>
  <c r="NZ88" i="2"/>
  <c r="OA88" i="2"/>
  <c r="OB88" i="2"/>
  <c r="OC88" i="2"/>
  <c r="OD88" i="2"/>
  <c r="OF88" i="2"/>
  <c r="OG88" i="2"/>
  <c r="OH88" i="2"/>
  <c r="OI88" i="2"/>
  <c r="OJ88" i="2"/>
  <c r="OK88" i="2"/>
  <c r="OM88" i="2"/>
  <c r="ON88" i="2"/>
  <c r="OO88" i="2"/>
  <c r="OP88" i="2"/>
  <c r="OQ88" i="2"/>
  <c r="OR88" i="2"/>
  <c r="OT88" i="2"/>
  <c r="OU88" i="2"/>
  <c r="OV88" i="2"/>
  <c r="OW88" i="2"/>
  <c r="OX88" i="2"/>
  <c r="OY88" i="2"/>
  <c r="PA88" i="2"/>
  <c r="PB88" i="2"/>
  <c r="PC88" i="2"/>
  <c r="PD88" i="2"/>
  <c r="PE88" i="2"/>
  <c r="PF88" i="2"/>
  <c r="PH88" i="2"/>
  <c r="PI88" i="2"/>
  <c r="PJ88" i="2"/>
  <c r="PK88" i="2"/>
  <c r="PL88" i="2"/>
  <c r="PM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QC88" i="2"/>
  <c r="QD88" i="2"/>
  <c r="QE88" i="2"/>
  <c r="QF88" i="2"/>
  <c r="QG88" i="2"/>
  <c r="QH88" i="2"/>
  <c r="D89" i="2"/>
  <c r="E89" i="2"/>
  <c r="F89" i="2"/>
  <c r="G89" i="2"/>
  <c r="H89" i="2"/>
  <c r="K89" i="2"/>
  <c r="L89" i="2"/>
  <c r="M89" i="2"/>
  <c r="N89" i="2"/>
  <c r="O89" i="2"/>
  <c r="R89" i="2"/>
  <c r="S89" i="2"/>
  <c r="T89" i="2"/>
  <c r="U89" i="2"/>
  <c r="V89" i="2"/>
  <c r="Y89" i="2"/>
  <c r="Z89" i="2"/>
  <c r="AA89" i="2"/>
  <c r="AB89" i="2"/>
  <c r="AC89" i="2"/>
  <c r="AF89" i="2"/>
  <c r="AK89" i="2" s="1"/>
  <c r="AG89" i="2"/>
  <c r="AH89" i="2"/>
  <c r="AI89" i="2"/>
  <c r="AJ89" i="2"/>
  <c r="AM89" i="2"/>
  <c r="AN89" i="2"/>
  <c r="AO89" i="2"/>
  <c r="AP89" i="2"/>
  <c r="AQ89" i="2"/>
  <c r="AT89" i="2"/>
  <c r="AU89" i="2"/>
  <c r="AV89" i="2"/>
  <c r="AW89" i="2"/>
  <c r="AX89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V89" i="2"/>
  <c r="BW89" i="2"/>
  <c r="BX89" i="2"/>
  <c r="BY89" i="2"/>
  <c r="BZ89" i="2"/>
  <c r="CA89" i="2"/>
  <c r="CC89" i="2"/>
  <c r="CD89" i="2"/>
  <c r="CE89" i="2"/>
  <c r="CF89" i="2"/>
  <c r="CG89" i="2"/>
  <c r="CH89" i="2"/>
  <c r="CJ89" i="2"/>
  <c r="CK89" i="2"/>
  <c r="CL89" i="2"/>
  <c r="CM89" i="2"/>
  <c r="CN89" i="2"/>
  <c r="CO89" i="2"/>
  <c r="CQ89" i="2"/>
  <c r="CR89" i="2"/>
  <c r="CS89" i="2"/>
  <c r="CT89" i="2"/>
  <c r="CU89" i="2"/>
  <c r="CV89" i="2"/>
  <c r="CX89" i="2"/>
  <c r="CY89" i="2"/>
  <c r="CZ89" i="2"/>
  <c r="DA89" i="2"/>
  <c r="DB89" i="2"/>
  <c r="DC89" i="2"/>
  <c r="DE89" i="2"/>
  <c r="DF89" i="2"/>
  <c r="DG89" i="2"/>
  <c r="DH89" i="2"/>
  <c r="DI89" i="2"/>
  <c r="DJ89" i="2"/>
  <c r="DL89" i="2"/>
  <c r="DM89" i="2"/>
  <c r="DN89" i="2"/>
  <c r="DO89" i="2"/>
  <c r="DP89" i="2"/>
  <c r="DQ89" i="2"/>
  <c r="DS89" i="2"/>
  <c r="DT89" i="2"/>
  <c r="DU89" i="2"/>
  <c r="DV89" i="2"/>
  <c r="DW89" i="2"/>
  <c r="DX89" i="2"/>
  <c r="DZ89" i="2"/>
  <c r="EA89" i="2"/>
  <c r="EB89" i="2"/>
  <c r="EC89" i="2"/>
  <c r="ED89" i="2"/>
  <c r="EE89" i="2"/>
  <c r="EG89" i="2"/>
  <c r="EH89" i="2"/>
  <c r="EI89" i="2"/>
  <c r="EJ89" i="2"/>
  <c r="EK89" i="2"/>
  <c r="EL89" i="2"/>
  <c r="EN89" i="2"/>
  <c r="EO89" i="2"/>
  <c r="EP89" i="2"/>
  <c r="EQ89" i="2"/>
  <c r="ER89" i="2"/>
  <c r="ES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I89" i="2"/>
  <c r="FJ89" i="2"/>
  <c r="FK89" i="2"/>
  <c r="FL89" i="2"/>
  <c r="FM89" i="2"/>
  <c r="FN89" i="2"/>
  <c r="FP89" i="2"/>
  <c r="FQ89" i="2"/>
  <c r="FR89" i="2"/>
  <c r="FS89" i="2"/>
  <c r="FT89" i="2"/>
  <c r="FU89" i="2"/>
  <c r="FW89" i="2"/>
  <c r="FX89" i="2"/>
  <c r="FY89" i="2"/>
  <c r="FZ89" i="2"/>
  <c r="GA89" i="2"/>
  <c r="GB89" i="2"/>
  <c r="GD89" i="2"/>
  <c r="GE89" i="2"/>
  <c r="GF89" i="2"/>
  <c r="GG89" i="2"/>
  <c r="GH89" i="2"/>
  <c r="GI89" i="2"/>
  <c r="GK89" i="2"/>
  <c r="GL89" i="2"/>
  <c r="GM89" i="2"/>
  <c r="GN89" i="2"/>
  <c r="GO89" i="2"/>
  <c r="GP89" i="2"/>
  <c r="GR89" i="2"/>
  <c r="GS89" i="2"/>
  <c r="GT89" i="2"/>
  <c r="GU89" i="2"/>
  <c r="GV89" i="2"/>
  <c r="GW89" i="2"/>
  <c r="GY89" i="2"/>
  <c r="GZ89" i="2"/>
  <c r="HA89" i="2"/>
  <c r="HB89" i="2"/>
  <c r="HC89" i="2"/>
  <c r="HD89" i="2"/>
  <c r="HF89" i="2"/>
  <c r="HG89" i="2"/>
  <c r="HH89" i="2"/>
  <c r="HI89" i="2"/>
  <c r="HJ89" i="2"/>
  <c r="HK89" i="2"/>
  <c r="HM89" i="2"/>
  <c r="HN89" i="2"/>
  <c r="HO89" i="2"/>
  <c r="HP89" i="2"/>
  <c r="HQ89" i="2"/>
  <c r="HR89" i="2"/>
  <c r="HT89" i="2"/>
  <c r="HU89" i="2"/>
  <c r="HV89" i="2"/>
  <c r="HW89" i="2"/>
  <c r="HX89" i="2"/>
  <c r="HY89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V89" i="2"/>
  <c r="KW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Y89" i="2"/>
  <c r="LZ89" i="2"/>
  <c r="MB89" i="2"/>
  <c r="MC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QC89" i="2"/>
  <c r="QD89" i="2"/>
  <c r="QE89" i="2"/>
  <c r="QF89" i="2"/>
  <c r="QG89" i="2"/>
  <c r="QH89" i="2"/>
  <c r="D90" i="2"/>
  <c r="E90" i="2"/>
  <c r="F90" i="2"/>
  <c r="G90" i="2"/>
  <c r="H90" i="2"/>
  <c r="K90" i="2"/>
  <c r="L90" i="2"/>
  <c r="M90" i="2"/>
  <c r="N90" i="2"/>
  <c r="O90" i="2"/>
  <c r="R90" i="2"/>
  <c r="S90" i="2"/>
  <c r="T90" i="2"/>
  <c r="U90" i="2"/>
  <c r="V90" i="2"/>
  <c r="Y90" i="2"/>
  <c r="Z90" i="2"/>
  <c r="AA90" i="2"/>
  <c r="AB90" i="2"/>
  <c r="AC90" i="2"/>
  <c r="AF90" i="2"/>
  <c r="AG90" i="2"/>
  <c r="AH90" i="2"/>
  <c r="AI90" i="2"/>
  <c r="AJ90" i="2"/>
  <c r="AM90" i="2"/>
  <c r="AN90" i="2"/>
  <c r="AO90" i="2"/>
  <c r="AP90" i="2"/>
  <c r="AQ90" i="2"/>
  <c r="AT90" i="2"/>
  <c r="AU90" i="2"/>
  <c r="AV90" i="2"/>
  <c r="AW90" i="2"/>
  <c r="AX90" i="2"/>
  <c r="AY90" i="2"/>
  <c r="BA90" i="2"/>
  <c r="BB90" i="2"/>
  <c r="BC90" i="2"/>
  <c r="BD90" i="2"/>
  <c r="BE90" i="2"/>
  <c r="BF90" i="2"/>
  <c r="BH90" i="2"/>
  <c r="BI90" i="2"/>
  <c r="BJ90" i="2"/>
  <c r="BK90" i="2"/>
  <c r="BL90" i="2"/>
  <c r="BM90" i="2"/>
  <c r="BO90" i="2"/>
  <c r="BP90" i="2"/>
  <c r="BQ90" i="2"/>
  <c r="BR90" i="2"/>
  <c r="BS90" i="2"/>
  <c r="BT90" i="2"/>
  <c r="BV90" i="2"/>
  <c r="BW90" i="2"/>
  <c r="BX90" i="2"/>
  <c r="BY90" i="2"/>
  <c r="BZ90" i="2"/>
  <c r="CA90" i="2"/>
  <c r="CC90" i="2"/>
  <c r="CD90" i="2"/>
  <c r="CE90" i="2"/>
  <c r="CF90" i="2"/>
  <c r="CG90" i="2"/>
  <c r="CH90" i="2"/>
  <c r="CJ90" i="2"/>
  <c r="CK90" i="2"/>
  <c r="CL90" i="2"/>
  <c r="CM90" i="2"/>
  <c r="CN90" i="2"/>
  <c r="CO90" i="2"/>
  <c r="CQ90" i="2"/>
  <c r="CR90" i="2"/>
  <c r="CS90" i="2"/>
  <c r="CT90" i="2"/>
  <c r="CU90" i="2"/>
  <c r="CV90" i="2"/>
  <c r="CX90" i="2"/>
  <c r="CY90" i="2"/>
  <c r="CZ90" i="2"/>
  <c r="DA90" i="2"/>
  <c r="DB90" i="2"/>
  <c r="DC90" i="2"/>
  <c r="DE90" i="2"/>
  <c r="DF90" i="2"/>
  <c r="DG90" i="2"/>
  <c r="DH90" i="2"/>
  <c r="DI90" i="2"/>
  <c r="DJ90" i="2"/>
  <c r="DL90" i="2"/>
  <c r="DM90" i="2"/>
  <c r="DN90" i="2"/>
  <c r="DO90" i="2"/>
  <c r="DP90" i="2"/>
  <c r="DQ90" i="2"/>
  <c r="DS90" i="2"/>
  <c r="DT90" i="2"/>
  <c r="DU90" i="2"/>
  <c r="DV90" i="2"/>
  <c r="DW90" i="2"/>
  <c r="DX90" i="2"/>
  <c r="DZ90" i="2"/>
  <c r="EA90" i="2"/>
  <c r="EB90" i="2"/>
  <c r="EC90" i="2"/>
  <c r="ED90" i="2"/>
  <c r="EE90" i="2"/>
  <c r="EG90" i="2"/>
  <c r="EH90" i="2"/>
  <c r="EI90" i="2"/>
  <c r="EJ90" i="2"/>
  <c r="EK90" i="2"/>
  <c r="EL90" i="2"/>
  <c r="EN90" i="2"/>
  <c r="EO90" i="2"/>
  <c r="EP90" i="2"/>
  <c r="EQ90" i="2"/>
  <c r="ER90" i="2"/>
  <c r="ES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I90" i="2"/>
  <c r="FJ90" i="2"/>
  <c r="FK90" i="2"/>
  <c r="FL90" i="2"/>
  <c r="FM90" i="2"/>
  <c r="FN90" i="2"/>
  <c r="FP90" i="2"/>
  <c r="FQ90" i="2"/>
  <c r="FR90" i="2"/>
  <c r="FS90" i="2"/>
  <c r="FT90" i="2"/>
  <c r="FU90" i="2"/>
  <c r="FW90" i="2"/>
  <c r="FX90" i="2"/>
  <c r="FY90" i="2"/>
  <c r="FZ90" i="2"/>
  <c r="GA90" i="2"/>
  <c r="GB90" i="2"/>
  <c r="GD90" i="2"/>
  <c r="GE90" i="2"/>
  <c r="GF90" i="2"/>
  <c r="GG90" i="2"/>
  <c r="GH90" i="2"/>
  <c r="GI90" i="2"/>
  <c r="GK90" i="2"/>
  <c r="GL90" i="2"/>
  <c r="GM90" i="2"/>
  <c r="GN90" i="2"/>
  <c r="GO90" i="2"/>
  <c r="GP90" i="2"/>
  <c r="GR90" i="2"/>
  <c r="GS90" i="2"/>
  <c r="GT90" i="2"/>
  <c r="GU90" i="2"/>
  <c r="GV90" i="2"/>
  <c r="GW90" i="2"/>
  <c r="GY90" i="2"/>
  <c r="GZ90" i="2"/>
  <c r="HA90" i="2"/>
  <c r="HB90" i="2"/>
  <c r="HC90" i="2"/>
  <c r="HD90" i="2"/>
  <c r="HF90" i="2"/>
  <c r="HG90" i="2"/>
  <c r="HH90" i="2"/>
  <c r="HI90" i="2"/>
  <c r="HJ90" i="2"/>
  <c r="HK90" i="2"/>
  <c r="HM90" i="2"/>
  <c r="HN90" i="2"/>
  <c r="HO90" i="2"/>
  <c r="HP90" i="2"/>
  <c r="HQ90" i="2"/>
  <c r="HR90" i="2"/>
  <c r="HT90" i="2"/>
  <c r="HU90" i="2"/>
  <c r="HV90" i="2"/>
  <c r="HW90" i="2"/>
  <c r="HX90" i="2"/>
  <c r="HY90" i="2"/>
  <c r="IA90" i="2"/>
  <c r="IB90" i="2"/>
  <c r="IC90" i="2"/>
  <c r="ID90" i="2"/>
  <c r="IE90" i="2"/>
  <c r="IF90" i="2"/>
  <c r="IH90" i="2"/>
  <c r="II90" i="2"/>
  <c r="IJ90" i="2"/>
  <c r="IK90" i="2"/>
  <c r="IL90" i="2"/>
  <c r="IM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Y90" i="2"/>
  <c r="LZ90" i="2"/>
  <c r="MB90" i="2"/>
  <c r="MC90" i="2"/>
  <c r="MD90" i="2"/>
  <c r="ME90" i="2"/>
  <c r="MF90" i="2"/>
  <c r="MG90" i="2"/>
  <c r="MI90" i="2"/>
  <c r="MJ90" i="2"/>
  <c r="MK90" i="2"/>
  <c r="ML90" i="2"/>
  <c r="MM90" i="2"/>
  <c r="MN90" i="2"/>
  <c r="MP90" i="2"/>
  <c r="MQ90" i="2"/>
  <c r="MR90" i="2"/>
  <c r="MS90" i="2"/>
  <c r="MT90" i="2"/>
  <c r="MU90" i="2"/>
  <c r="MW90" i="2"/>
  <c r="MX90" i="2"/>
  <c r="MY90" i="2"/>
  <c r="MZ90" i="2"/>
  <c r="NA90" i="2"/>
  <c r="NB90" i="2"/>
  <c r="ND90" i="2"/>
  <c r="NE90" i="2"/>
  <c r="NF90" i="2"/>
  <c r="NG90" i="2"/>
  <c r="NH90" i="2"/>
  <c r="NI90" i="2"/>
  <c r="NK90" i="2"/>
  <c r="NL90" i="2"/>
  <c r="NM90" i="2"/>
  <c r="NN90" i="2"/>
  <c r="NO90" i="2"/>
  <c r="NP90" i="2"/>
  <c r="NR90" i="2"/>
  <c r="NS90" i="2"/>
  <c r="NT90" i="2"/>
  <c r="NU90" i="2"/>
  <c r="NV90" i="2"/>
  <c r="NW90" i="2"/>
  <c r="NY90" i="2"/>
  <c r="NZ90" i="2"/>
  <c r="OA90" i="2"/>
  <c r="OB90" i="2"/>
  <c r="OC90" i="2"/>
  <c r="OD90" i="2"/>
  <c r="OF90" i="2"/>
  <c r="OG90" i="2"/>
  <c r="OH90" i="2"/>
  <c r="OI90" i="2"/>
  <c r="OJ90" i="2"/>
  <c r="OK90" i="2"/>
  <c r="OM90" i="2"/>
  <c r="ON90" i="2"/>
  <c r="OO90" i="2"/>
  <c r="OP90" i="2"/>
  <c r="OQ90" i="2"/>
  <c r="OR90" i="2"/>
  <c r="OT90" i="2"/>
  <c r="OU90" i="2"/>
  <c r="OV90" i="2"/>
  <c r="OW90" i="2"/>
  <c r="OX90" i="2"/>
  <c r="OY90" i="2"/>
  <c r="PA90" i="2"/>
  <c r="PB90" i="2"/>
  <c r="PC90" i="2"/>
  <c r="PD90" i="2"/>
  <c r="PE90" i="2"/>
  <c r="PF90" i="2"/>
  <c r="PH90" i="2"/>
  <c r="PI90" i="2"/>
  <c r="PJ90" i="2"/>
  <c r="PK90" i="2"/>
  <c r="PL90" i="2"/>
  <c r="PM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QC90" i="2"/>
  <c r="QD90" i="2"/>
  <c r="QE90" i="2"/>
  <c r="QF90" i="2"/>
  <c r="QG90" i="2"/>
  <c r="QH90" i="2"/>
  <c r="QF12" i="2"/>
  <c r="QE12" i="2"/>
  <c r="PY12" i="2"/>
  <c r="PX12" i="2"/>
  <c r="PR12" i="2"/>
  <c r="PQ12" i="2"/>
  <c r="PK12" i="2"/>
  <c r="PJ12" i="2"/>
  <c r="PD12" i="2"/>
  <c r="PC12" i="2"/>
  <c r="OW12" i="2"/>
  <c r="OV12" i="2"/>
  <c r="OP12" i="2"/>
  <c r="OO12" i="2"/>
  <c r="OI12" i="2"/>
  <c r="OH12" i="2"/>
  <c r="OB12" i="2"/>
  <c r="OA12" i="2"/>
  <c r="NU12" i="2"/>
  <c r="NT12" i="2"/>
  <c r="NN12" i="2"/>
  <c r="NM12" i="2"/>
  <c r="NG12" i="2"/>
  <c r="NF12" i="2"/>
  <c r="MZ12" i="2"/>
  <c r="MY12" i="2"/>
  <c r="MS12" i="2"/>
  <c r="MR12" i="2"/>
  <c r="ML12" i="2"/>
  <c r="MK12" i="2"/>
  <c r="ME12" i="2"/>
  <c r="MD12" i="2"/>
  <c r="LQ12" i="2"/>
  <c r="LP12" i="2"/>
  <c r="LJ12" i="2"/>
  <c r="LI12" i="2"/>
  <c r="LC12" i="2"/>
  <c r="LB12" i="2"/>
  <c r="KV12" i="2"/>
  <c r="KU12" i="2"/>
  <c r="KO12" i="2"/>
  <c r="KN12" i="2"/>
  <c r="KH12" i="2"/>
  <c r="KG12" i="2"/>
  <c r="KA12" i="2"/>
  <c r="JZ12" i="2"/>
  <c r="JT12" i="2"/>
  <c r="JS12" i="2"/>
  <c r="JM12" i="2"/>
  <c r="JL12" i="2"/>
  <c r="JF12" i="2"/>
  <c r="JE12" i="2"/>
  <c r="IY12" i="2"/>
  <c r="IX12" i="2"/>
  <c r="IR12" i="2"/>
  <c r="IQ12" i="2"/>
  <c r="IK12" i="2"/>
  <c r="IJ12" i="2"/>
  <c r="ID12" i="2"/>
  <c r="IC12" i="2"/>
  <c r="HW12" i="2"/>
  <c r="HV12" i="2"/>
  <c r="HP12" i="2"/>
  <c r="HO12" i="2"/>
  <c r="HI12" i="2"/>
  <c r="HH12" i="2"/>
  <c r="HB12" i="2"/>
  <c r="HA12" i="2"/>
  <c r="GU12" i="2"/>
  <c r="GT12" i="2"/>
  <c r="GN12" i="2"/>
  <c r="GM12" i="2"/>
  <c r="GG12" i="2"/>
  <c r="GF12" i="2"/>
  <c r="FZ12" i="2"/>
  <c r="FY12" i="2"/>
  <c r="FS12" i="2"/>
  <c r="FR12" i="2"/>
  <c r="FL12" i="2"/>
  <c r="FK12" i="2"/>
  <c r="FE12" i="2"/>
  <c r="FD12" i="2"/>
  <c r="EX12" i="2"/>
  <c r="EW12" i="2"/>
  <c r="EQ12" i="2"/>
  <c r="EP12" i="2"/>
  <c r="EJ12" i="2"/>
  <c r="EI12" i="2"/>
  <c r="EC12" i="2"/>
  <c r="EB12" i="2"/>
  <c r="DV12" i="2"/>
  <c r="DU12" i="2"/>
  <c r="DO12" i="2"/>
  <c r="DN12" i="2"/>
  <c r="DH12" i="2"/>
  <c r="DG12" i="2"/>
  <c r="DA12" i="2"/>
  <c r="CZ12" i="2"/>
  <c r="CT12" i="2"/>
  <c r="CS12" i="2"/>
  <c r="CM12" i="2"/>
  <c r="CL12" i="2"/>
  <c r="CF12" i="2"/>
  <c r="CE12" i="2"/>
  <c r="BY12" i="2"/>
  <c r="BX12" i="2"/>
  <c r="BR12" i="2"/>
  <c r="BQ12" i="2"/>
  <c r="BK12" i="2"/>
  <c r="BJ12" i="2"/>
  <c r="BD12" i="2"/>
  <c r="BC12" i="2"/>
  <c r="AW12" i="2"/>
  <c r="AV12" i="2"/>
  <c r="AP12" i="2"/>
  <c r="AO12" i="2"/>
  <c r="AI12" i="2"/>
  <c r="AH12" i="2"/>
  <c r="AB12" i="2"/>
  <c r="AA12" i="2"/>
  <c r="U12" i="2"/>
  <c r="T12" i="2"/>
  <c r="N12" i="2"/>
  <c r="M12" i="2"/>
  <c r="K12" i="2"/>
  <c r="G12" i="2"/>
  <c r="D31" i="4"/>
  <c r="D70" i="4"/>
  <c r="D44" i="4"/>
  <c r="D77" i="4"/>
  <c r="D10" i="4"/>
  <c r="D40" i="4"/>
  <c r="D39" i="4"/>
  <c r="D43" i="4"/>
  <c r="D51" i="4"/>
  <c r="D54" i="4"/>
  <c r="D5" i="4"/>
  <c r="D13" i="4"/>
  <c r="D71" i="4"/>
  <c r="D33" i="4"/>
  <c r="D47" i="4"/>
  <c r="D27" i="4"/>
  <c r="D20" i="4"/>
  <c r="D14" i="4"/>
  <c r="D24" i="4"/>
  <c r="D59" i="4"/>
  <c r="D69" i="4"/>
  <c r="D23" i="4"/>
  <c r="D79" i="4"/>
  <c r="D64" i="4"/>
  <c r="D41" i="4"/>
  <c r="D35" i="4"/>
  <c r="D34" i="4"/>
  <c r="D29" i="4"/>
  <c r="D67" i="4"/>
  <c r="D25" i="4"/>
  <c r="D11" i="4"/>
  <c r="D32" i="4"/>
  <c r="D56" i="4"/>
  <c r="D62" i="4"/>
  <c r="D65" i="4"/>
  <c r="D9" i="4"/>
  <c r="D60" i="4"/>
  <c r="D50" i="4"/>
  <c r="D61" i="4"/>
  <c r="D45" i="4"/>
  <c r="D15" i="4"/>
  <c r="D73" i="4"/>
  <c r="D76" i="4"/>
  <c r="D21" i="4"/>
  <c r="D80" i="4"/>
  <c r="D7" i="4"/>
  <c r="D37" i="4"/>
  <c r="D78" i="4"/>
  <c r="D3" i="4"/>
  <c r="D49" i="4"/>
  <c r="D38" i="4"/>
  <c r="D6" i="4"/>
  <c r="D52" i="4"/>
  <c r="D55" i="4"/>
  <c r="D8" i="4"/>
  <c r="D19" i="4"/>
  <c r="D22" i="4"/>
  <c r="D30" i="4"/>
  <c r="D81" i="4"/>
  <c r="D72" i="4"/>
  <c r="D42" i="4"/>
  <c r="D68" i="4"/>
  <c r="D75" i="4"/>
  <c r="D58" i="4"/>
  <c r="D28" i="4"/>
  <c r="D4" i="4"/>
  <c r="D57" i="4"/>
  <c r="D48" i="4"/>
  <c r="D46" i="4"/>
  <c r="D74" i="4"/>
  <c r="D16" i="4"/>
  <c r="D18" i="4"/>
  <c r="D26" i="4"/>
  <c r="D36" i="4"/>
  <c r="D12" i="4"/>
  <c r="D53" i="4"/>
  <c r="D63" i="4"/>
  <c r="D66" i="4"/>
  <c r="D17" i="4"/>
  <c r="QC3" i="2"/>
  <c r="PV3" i="2"/>
  <c r="PA3" i="2"/>
  <c r="OM3" i="2"/>
  <c r="NK3" i="2"/>
  <c r="MW3" i="2"/>
  <c r="MI3" i="2"/>
  <c r="LN3" i="2"/>
  <c r="KS3" i="2"/>
  <c r="KE3" i="2"/>
  <c r="JX3" i="2"/>
  <c r="JC3" i="2"/>
  <c r="IH3" i="2"/>
  <c r="IA3" i="2"/>
  <c r="HT3" i="2"/>
  <c r="GY3" i="2"/>
  <c r="GR3" i="2"/>
  <c r="FP3" i="2"/>
  <c r="FB3" i="2"/>
  <c r="EN3" i="2"/>
  <c r="DZ3" i="2"/>
  <c r="CX3" i="2"/>
  <c r="CJ3" i="2"/>
  <c r="BO3" i="2"/>
  <c r="Q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U12" i="2"/>
  <c r="LN12" i="2"/>
  <c r="LG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N98" i="2"/>
  <c r="M98" i="2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U97" i="2"/>
  <c r="S97" i="2" s="1"/>
  <c r="U96" i="2"/>
  <c r="S96" i="2" s="1"/>
  <c r="AA99" i="2"/>
  <c r="H12" i="2"/>
  <c r="E12" i="2"/>
  <c r="L12" i="2"/>
  <c r="BZ88" i="4" l="1"/>
  <c r="BZ86" i="4"/>
  <c r="CA86" i="4"/>
  <c r="BY88" i="4"/>
  <c r="CY88" i="4"/>
  <c r="DP88" i="4"/>
  <c r="EC88" i="4"/>
  <c r="CG88" i="4"/>
  <c r="EE86" i="4"/>
  <c r="CI86" i="4"/>
  <c r="CZ86" i="4"/>
  <c r="DM86" i="4"/>
  <c r="CU88" i="4"/>
  <c r="DL88" i="4"/>
  <c r="DY88" i="4"/>
  <c r="CC88" i="4"/>
  <c r="EA86" i="4"/>
  <c r="CE86" i="4"/>
  <c r="CV86" i="4"/>
  <c r="DI86" i="4"/>
  <c r="ED88" i="4"/>
  <c r="CH88" i="4"/>
  <c r="DZ88" i="4"/>
  <c r="CD88" i="4"/>
  <c r="ED86" i="4"/>
  <c r="CH86" i="4"/>
  <c r="DE88" i="4"/>
  <c r="DG86" i="4"/>
  <c r="DX86" i="4"/>
  <c r="CB86" i="4"/>
  <c r="CO86" i="4"/>
  <c r="CR88" i="4"/>
  <c r="DW88" i="4"/>
  <c r="CA88" i="4"/>
  <c r="DF88" i="4"/>
  <c r="EG92" i="4"/>
  <c r="DF86" i="4"/>
  <c r="EF92" i="4"/>
  <c r="PM87" i="2"/>
  <c r="PM85" i="2"/>
  <c r="PM84" i="2"/>
  <c r="PM83" i="2"/>
  <c r="PM78" i="2"/>
  <c r="PM76" i="2"/>
  <c r="PM69" i="2"/>
  <c r="PM68" i="2"/>
  <c r="PM64" i="2"/>
  <c r="PM61" i="2"/>
  <c r="PM56" i="2"/>
  <c r="PM53" i="2"/>
  <c r="PM43" i="2"/>
  <c r="PM40" i="2"/>
  <c r="PM38" i="2"/>
  <c r="PM37" i="2"/>
  <c r="PM34" i="2"/>
  <c r="PM31" i="2"/>
  <c r="PM29" i="2"/>
  <c r="PM28" i="2"/>
  <c r="PM26" i="2"/>
  <c r="PM24" i="2"/>
  <c r="PM23" i="2"/>
  <c r="PM17" i="2"/>
  <c r="PH95" i="2"/>
  <c r="PH100" i="2"/>
  <c r="PH93" i="2"/>
  <c r="OT93" i="2"/>
  <c r="OY23" i="2"/>
  <c r="OY42" i="2"/>
  <c r="CM92" i="4"/>
  <c r="CY86" i="4"/>
  <c r="DP86" i="4"/>
  <c r="EC86" i="4"/>
  <c r="CG86" i="4"/>
  <c r="CX88" i="4"/>
  <c r="CX86" i="4"/>
  <c r="DJ86" i="4"/>
  <c r="CT92" i="4"/>
  <c r="CR92" i="4"/>
  <c r="EA88" i="4"/>
  <c r="CE88" i="4"/>
  <c r="CV88" i="4"/>
  <c r="DI88" i="4"/>
  <c r="DK86" i="4"/>
  <c r="EB86" i="4"/>
  <c r="CF86" i="4"/>
  <c r="CS86" i="4"/>
  <c r="DH92" i="4"/>
  <c r="CO92" i="4"/>
  <c r="CF92" i="4"/>
  <c r="DN92" i="4"/>
  <c r="EA92" i="4"/>
  <c r="CZ92" i="4"/>
  <c r="CM88" i="4"/>
  <c r="DD88" i="4"/>
  <c r="DQ88" i="4"/>
  <c r="DS86" i="4"/>
  <c r="CN86" i="4"/>
  <c r="DA86" i="4"/>
  <c r="CV92" i="4"/>
  <c r="ED92" i="4"/>
  <c r="EE92" i="4"/>
  <c r="DU92" i="4"/>
  <c r="EE88" i="4"/>
  <c r="CI88" i="4"/>
  <c r="CZ88" i="4"/>
  <c r="DM88" i="4"/>
  <c r="DO86" i="4"/>
  <c r="CJ86" i="4"/>
  <c r="CW86" i="4"/>
  <c r="CL92" i="4"/>
  <c r="DE92" i="4"/>
  <c r="EC92" i="4"/>
  <c r="DY92" i="4"/>
  <c r="DP92" i="4"/>
  <c r="CE92" i="4"/>
  <c r="DV92" i="4"/>
  <c r="EB92" i="4"/>
  <c r="DX92" i="4"/>
  <c r="DT92" i="4"/>
  <c r="DK92" i="4"/>
  <c r="CU92" i="4"/>
  <c r="BY92" i="4"/>
  <c r="DW92" i="4"/>
  <c r="DS92" i="4"/>
  <c r="DO92" i="4"/>
  <c r="DC92" i="4"/>
  <c r="CN92" i="4"/>
  <c r="BZ92" i="4"/>
  <c r="DJ92" i="4"/>
  <c r="DQ92" i="4"/>
  <c r="DM92" i="4"/>
  <c r="DI92" i="4"/>
  <c r="CW92" i="4"/>
  <c r="DD92" i="4"/>
  <c r="CH92" i="4"/>
  <c r="DZ92" i="4"/>
  <c r="DL92" i="4"/>
  <c r="DG92" i="4"/>
  <c r="DB92" i="4"/>
  <c r="CC92" i="4"/>
  <c r="CA92" i="4"/>
  <c r="CP92" i="4"/>
  <c r="DF92" i="4"/>
  <c r="DA92" i="4"/>
  <c r="CS92" i="4"/>
  <c r="CQ92" i="4"/>
  <c r="CY92" i="4"/>
  <c r="CI92" i="4"/>
  <c r="CX92" i="4"/>
  <c r="CK92" i="4"/>
  <c r="DR86" i="4"/>
  <c r="CJ92" i="4"/>
  <c r="DR92" i="4"/>
  <c r="CD92" i="4"/>
  <c r="CB92" i="4"/>
  <c r="CG92" i="4"/>
  <c r="OY61" i="2"/>
  <c r="OY37" i="2"/>
  <c r="OY77" i="2"/>
  <c r="OY28" i="2"/>
  <c r="OT100" i="2"/>
  <c r="OY53" i="2"/>
  <c r="OY38" i="2"/>
  <c r="OY87" i="2"/>
  <c r="OY69" i="2"/>
  <c r="OY43" i="2"/>
  <c r="OY39" i="2"/>
  <c r="OY31" i="2"/>
  <c r="OY29" i="2"/>
  <c r="OY17" i="2"/>
  <c r="OY13" i="2"/>
  <c r="OY34" i="2"/>
  <c r="OY83" i="2"/>
  <c r="OY63" i="2"/>
  <c r="OY52" i="2"/>
  <c r="OY48" i="2"/>
  <c r="OY40" i="2"/>
  <c r="OY24" i="2"/>
  <c r="OY18" i="2"/>
  <c r="OY81" i="2"/>
  <c r="OY58" i="2"/>
  <c r="OY56" i="2"/>
  <c r="OY67" i="2"/>
  <c r="OY78" i="2"/>
  <c r="OT95" i="2"/>
  <c r="OY59" i="2"/>
  <c r="OY85" i="2"/>
  <c r="OY84" i="2"/>
  <c r="OY45" i="2"/>
  <c r="OY26" i="2"/>
  <c r="OY64" i="2"/>
  <c r="OY68" i="2"/>
  <c r="OY30" i="2"/>
  <c r="DK88" i="4"/>
  <c r="EB88" i="4"/>
  <c r="CF88" i="4"/>
  <c r="CS88" i="4"/>
  <c r="DJ88" i="4"/>
  <c r="OK58" i="2"/>
  <c r="OK44" i="2"/>
  <c r="OK83" i="2"/>
  <c r="OK78" i="2"/>
  <c r="OK56" i="2"/>
  <c r="OK52" i="2"/>
  <c r="OK24" i="2"/>
  <c r="OK26" i="2"/>
  <c r="OK85" i="2"/>
  <c r="OK84" i="2"/>
  <c r="OK67" i="2"/>
  <c r="OK64" i="2"/>
  <c r="OK61" i="2"/>
  <c r="OK86" i="2"/>
  <c r="OK53" i="2"/>
  <c r="OK17" i="2"/>
  <c r="OK38" i="2"/>
  <c r="OF100" i="2"/>
  <c r="OK31" i="2"/>
  <c r="OK74" i="2"/>
  <c r="OK87" i="2"/>
  <c r="OK69" i="2"/>
  <c r="OK48" i="2"/>
  <c r="OK18" i="2"/>
  <c r="OK30" i="2"/>
  <c r="OK28" i="2"/>
  <c r="OK19" i="2"/>
  <c r="OK13" i="2"/>
  <c r="OK45" i="2"/>
  <c r="OK39" i="2"/>
  <c r="OK34" i="2"/>
  <c r="OK40" i="2"/>
  <c r="OK37" i="2"/>
  <c r="OK68" i="2"/>
  <c r="OK62" i="2"/>
  <c r="OK42" i="2"/>
  <c r="OK29" i="2"/>
  <c r="OF93" i="2"/>
  <c r="OF95" i="2"/>
  <c r="LL62" i="2"/>
  <c r="LL61" i="2"/>
  <c r="LL56" i="2"/>
  <c r="LL40" i="2"/>
  <c r="LL39" i="2"/>
  <c r="LL68" i="2"/>
  <c r="LL44" i="2"/>
  <c r="LL63" i="2"/>
  <c r="LL84" i="2"/>
  <c r="LL83" i="2"/>
  <c r="LL85" i="2"/>
  <c r="LL59" i="2"/>
  <c r="LL86" i="2"/>
  <c r="LL69" i="2"/>
  <c r="LL58" i="2"/>
  <c r="LL87" i="2"/>
  <c r="LL45" i="2"/>
  <c r="LL42" i="2"/>
  <c r="LL53" i="2"/>
  <c r="LL48" i="2"/>
  <c r="LL24" i="2"/>
  <c r="LL81" i="2"/>
  <c r="LL28" i="2"/>
  <c r="LL19" i="2"/>
  <c r="LL43" i="2"/>
  <c r="LL37" i="2"/>
  <c r="LL31" i="2"/>
  <c r="LL77" i="2"/>
  <c r="LL64" i="2"/>
  <c r="LL38" i="2"/>
  <c r="LL78" i="2"/>
  <c r="LL67" i="2"/>
  <c r="LL34" i="2"/>
  <c r="LL29" i="2"/>
  <c r="LL30" i="2"/>
  <c r="LL23" i="2"/>
  <c r="LL17" i="2"/>
  <c r="LG93" i="2"/>
  <c r="LG95" i="2"/>
  <c r="LG100" i="2"/>
  <c r="LZ87" i="2"/>
  <c r="OD31" i="2"/>
  <c r="CA23" i="2"/>
  <c r="EJ88" i="4"/>
  <c r="CA69" i="2"/>
  <c r="CA56" i="2"/>
  <c r="CA84" i="2"/>
  <c r="LZ28" i="2"/>
  <c r="BV95" i="2"/>
  <c r="MU61" i="2"/>
  <c r="CA59" i="2"/>
  <c r="NI23" i="2"/>
  <c r="CA19" i="2"/>
  <c r="NI30" i="2"/>
  <c r="LZ52" i="2"/>
  <c r="KQ44" i="2"/>
  <c r="CA40" i="2"/>
  <c r="CA38" i="2"/>
  <c r="MG18" i="2"/>
  <c r="CA15" i="2"/>
  <c r="MU83" i="2"/>
  <c r="NW84" i="2"/>
  <c r="NY93" i="2"/>
  <c r="NI87" i="2"/>
  <c r="OD86" i="2"/>
  <c r="MG70" i="2"/>
  <c r="OD64" i="2"/>
  <c r="CA64" i="2"/>
  <c r="MU63" i="2"/>
  <c r="CA48" i="2"/>
  <c r="CA45" i="2"/>
  <c r="MU43" i="2"/>
  <c r="CA29" i="2"/>
  <c r="OD24" i="2"/>
  <c r="OD23" i="2"/>
  <c r="MU13" i="2"/>
  <c r="OD87" i="2"/>
  <c r="OD84" i="2"/>
  <c r="OD83" i="2"/>
  <c r="OD81" i="2"/>
  <c r="OD78" i="2"/>
  <c r="OD77" i="2"/>
  <c r="OD70" i="2"/>
  <c r="OD68" i="2"/>
  <c r="OD67" i="2"/>
  <c r="OD63" i="2"/>
  <c r="OD61" i="2"/>
  <c r="OD58" i="2"/>
  <c r="OD56" i="2"/>
  <c r="OD53" i="2"/>
  <c r="OD48" i="2"/>
  <c r="OD45" i="2"/>
  <c r="OD44" i="2"/>
  <c r="OD43" i="2"/>
  <c r="OD42" i="2"/>
  <c r="OD40" i="2"/>
  <c r="OD39" i="2"/>
  <c r="OD38" i="2"/>
  <c r="OD30" i="2"/>
  <c r="OD29" i="2"/>
  <c r="OD28" i="2"/>
  <c r="OD26" i="2"/>
  <c r="OD18" i="2"/>
  <c r="OD17" i="2"/>
  <c r="OD13" i="2"/>
  <c r="NY100" i="2"/>
  <c r="NY95" i="2"/>
  <c r="DO88" i="4"/>
  <c r="CJ88" i="4"/>
  <c r="CW88" i="4"/>
  <c r="DN88" i="4"/>
  <c r="NW87" i="2"/>
  <c r="NW86" i="2"/>
  <c r="NW85" i="2"/>
  <c r="NW83" i="2"/>
  <c r="NW78" i="2"/>
  <c r="NW77" i="2"/>
  <c r="NW70" i="2"/>
  <c r="NW69" i="2"/>
  <c r="NW68" i="2"/>
  <c r="NW67" i="2"/>
  <c r="NW64" i="2"/>
  <c r="NW61" i="2"/>
  <c r="NW58" i="2"/>
  <c r="NW56" i="2"/>
  <c r="NW53" i="2"/>
  <c r="NW48" i="2"/>
  <c r="NW44" i="2"/>
  <c r="NW43" i="2"/>
  <c r="NW42" i="2"/>
  <c r="NW40" i="2"/>
  <c r="NW39" i="2"/>
  <c r="NW38" i="2"/>
  <c r="NW31" i="2"/>
  <c r="NR93" i="2"/>
  <c r="NW30" i="2"/>
  <c r="NW29" i="2"/>
  <c r="NW28" i="2"/>
  <c r="NW26" i="2"/>
  <c r="NW24" i="2"/>
  <c r="NW23" i="2"/>
  <c r="NW19" i="2"/>
  <c r="NW18" i="2"/>
  <c r="NW17" i="2"/>
  <c r="NW13" i="2"/>
  <c r="NR100" i="2"/>
  <c r="NR95" i="2"/>
  <c r="DS88" i="4"/>
  <c r="DA88" i="4"/>
  <c r="CN88" i="4"/>
  <c r="DR88" i="4"/>
  <c r="NI84" i="2"/>
  <c r="NI83" i="2"/>
  <c r="NI78" i="2"/>
  <c r="NI70" i="2"/>
  <c r="NI69" i="2"/>
  <c r="NI68" i="2"/>
  <c r="NI67" i="2"/>
  <c r="NI64" i="2"/>
  <c r="NI61" i="2"/>
  <c r="NI58" i="2"/>
  <c r="NI56" i="2"/>
  <c r="NI53" i="2"/>
  <c r="NI48" i="2"/>
  <c r="NI43" i="2"/>
  <c r="NI42" i="2"/>
  <c r="NI39" i="2"/>
  <c r="NI38" i="2"/>
  <c r="NI37" i="2"/>
  <c r="NI31" i="2"/>
  <c r="NI29" i="2"/>
  <c r="NI28" i="2"/>
  <c r="NI26" i="2"/>
  <c r="NI24" i="2"/>
  <c r="NI18" i="2"/>
  <c r="NI17" i="2"/>
  <c r="NI13" i="2"/>
  <c r="ND95" i="2"/>
  <c r="ND100" i="2"/>
  <c r="ND93" i="2"/>
  <c r="MU31" i="2"/>
  <c r="MU81" i="2"/>
  <c r="MU78" i="2"/>
  <c r="MU87" i="2"/>
  <c r="MU86" i="2"/>
  <c r="MU85" i="2"/>
  <c r="MU84" i="2"/>
  <c r="MU77" i="2"/>
  <c r="MU70" i="2"/>
  <c r="MU69" i="2"/>
  <c r="MU67" i="2"/>
  <c r="MU68" i="2"/>
  <c r="MU64" i="2"/>
  <c r="MU58" i="2"/>
  <c r="MU56" i="2"/>
  <c r="MU53" i="2"/>
  <c r="MU48" i="2"/>
  <c r="MU44" i="2"/>
  <c r="MU42" i="2"/>
  <c r="MU40" i="2"/>
  <c r="MU39" i="2"/>
  <c r="MU38" i="2"/>
  <c r="MU37" i="2"/>
  <c r="MU30" i="2"/>
  <c r="MU29" i="2"/>
  <c r="MU28" i="2"/>
  <c r="MU26" i="2"/>
  <c r="MU24" i="2"/>
  <c r="MU23" i="2"/>
  <c r="MU19" i="2"/>
  <c r="MU18" i="2"/>
  <c r="MU17" i="2"/>
  <c r="MP93" i="2"/>
  <c r="MP100" i="2"/>
  <c r="MP95" i="2"/>
  <c r="MG53" i="2"/>
  <c r="MG43" i="2"/>
  <c r="MG85" i="2"/>
  <c r="MG56" i="2"/>
  <c r="MG87" i="2"/>
  <c r="MG83" i="2"/>
  <c r="MG81" i="2"/>
  <c r="MG78" i="2"/>
  <c r="MG77" i="2"/>
  <c r="MG69" i="2"/>
  <c r="MG68" i="2"/>
  <c r="MG67" i="2"/>
  <c r="MG64" i="2"/>
  <c r="MG63" i="2"/>
  <c r="MG61" i="2"/>
  <c r="MG58" i="2"/>
  <c r="MG48" i="2"/>
  <c r="MG44" i="2"/>
  <c r="MG42" i="2"/>
  <c r="MG40" i="2"/>
  <c r="MG39" i="2"/>
  <c r="MG31" i="2"/>
  <c r="MG30" i="2"/>
  <c r="MG29" i="2"/>
  <c r="MG28" i="2"/>
  <c r="MG26" i="2"/>
  <c r="MG24" i="2"/>
  <c r="MG23" i="2"/>
  <c r="MG19" i="2"/>
  <c r="MG17" i="2"/>
  <c r="MG13" i="2"/>
  <c r="MB93" i="2"/>
  <c r="MB95" i="2"/>
  <c r="MB100" i="2"/>
  <c r="CA85" i="2"/>
  <c r="CA81" i="2"/>
  <c r="LZ64" i="2"/>
  <c r="KX63" i="2"/>
  <c r="CA63" i="2"/>
  <c r="CA31" i="2"/>
  <c r="KX67" i="2"/>
  <c r="CA86" i="2"/>
  <c r="LZ78" i="2"/>
  <c r="CA77" i="2"/>
  <c r="KX37" i="2"/>
  <c r="CA30" i="2"/>
  <c r="CA43" i="2"/>
  <c r="LZ40" i="2"/>
  <c r="LZ37" i="2"/>
  <c r="LZ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87" i="2"/>
  <c r="CA67" i="2"/>
  <c r="CA17" i="2"/>
  <c r="LZ15" i="2"/>
  <c r="LZ61" i="2"/>
  <c r="LZ48" i="2"/>
  <c r="LZ26" i="2"/>
  <c r="LZ73" i="2"/>
  <c r="LZ45" i="2"/>
  <c r="LZ17" i="2"/>
  <c r="LZ70" i="2"/>
  <c r="LZ68" i="2"/>
  <c r="LZ56" i="2"/>
  <c r="LZ42" i="2"/>
  <c r="LZ84" i="2"/>
  <c r="LZ86" i="2"/>
  <c r="LZ53" i="2"/>
  <c r="LZ30" i="2"/>
  <c r="LZ18" i="2"/>
  <c r="LZ69" i="2"/>
  <c r="KX43" i="2"/>
  <c r="LE26" i="2"/>
  <c r="KX61" i="2"/>
  <c r="LZ58" i="2"/>
  <c r="KX31" i="2"/>
  <c r="LZ23" i="2"/>
  <c r="KX24" i="2"/>
  <c r="KX69" i="2"/>
  <c r="LE48" i="2"/>
  <c r="LZ29" i="2"/>
  <c r="KX29" i="2"/>
  <c r="KX28" i="2"/>
  <c r="KX13" i="2"/>
  <c r="LZ83" i="2"/>
  <c r="LZ44" i="2"/>
  <c r="LZ43" i="2"/>
  <c r="LZ39" i="2"/>
  <c r="LZ38" i="2"/>
  <c r="LZ31" i="2"/>
  <c r="LZ24" i="2"/>
  <c r="LZ20" i="2"/>
  <c r="LZ13" i="2"/>
  <c r="LU95" i="2"/>
  <c r="LU100" i="2"/>
  <c r="LU93" i="2"/>
  <c r="KX59" i="2"/>
  <c r="KX18" i="2"/>
  <c r="KX17" i="2"/>
  <c r="KX42" i="2"/>
  <c r="KX73" i="2"/>
  <c r="KX39" i="2"/>
  <c r="KX38" i="2"/>
  <c r="KX30" i="2"/>
  <c r="KX19" i="2"/>
  <c r="KX77" i="2"/>
  <c r="KX40" i="2"/>
  <c r="KX87" i="2"/>
  <c r="KX48" i="2"/>
  <c r="KX84" i="2"/>
  <c r="KX53" i="2"/>
  <c r="KX58" i="2"/>
  <c r="KX34" i="2"/>
  <c r="KX23" i="2"/>
  <c r="KX85" i="2"/>
  <c r="KX78" i="2"/>
  <c r="KX70" i="2"/>
  <c r="KX86" i="2"/>
  <c r="KX56" i="2"/>
  <c r="KX64" i="2"/>
  <c r="KX26" i="2"/>
  <c r="KX89" i="2"/>
  <c r="KX68" i="2"/>
  <c r="KS93" i="2"/>
  <c r="KS95" i="2"/>
  <c r="KS100" i="2"/>
  <c r="KZ95" i="2"/>
  <c r="KQ58" i="2"/>
  <c r="KQ13" i="2"/>
  <c r="LE85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7" i="2"/>
  <c r="LE86" i="2"/>
  <c r="KQ86" i="2"/>
  <c r="BM86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7" i="2"/>
  <c r="KQ8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H86" i="2"/>
  <c r="JV67" i="2"/>
  <c r="JV23" i="2"/>
  <c r="BM85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6" i="2"/>
  <c r="JV84" i="2"/>
  <c r="JV81" i="2"/>
  <c r="JV87" i="2"/>
  <c r="JH87" i="2"/>
  <c r="JV78" i="2"/>
  <c r="BM59" i="2"/>
  <c r="JV48" i="2"/>
  <c r="JV42" i="2"/>
  <c r="JV40" i="2"/>
  <c r="JV34" i="2"/>
  <c r="JV27" i="2"/>
  <c r="BM44" i="2"/>
  <c r="BM53" i="2"/>
  <c r="BM17" i="2"/>
  <c r="BM8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5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7" i="2"/>
  <c r="JO86" i="2"/>
  <c r="JO85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K85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JA86" i="2"/>
  <c r="HD40" i="2"/>
  <c r="HK83" i="2"/>
  <c r="HK80" i="2"/>
  <c r="HK67" i="2"/>
  <c r="HK81" i="2"/>
  <c r="HK56" i="2"/>
  <c r="HF95" i="2"/>
  <c r="HD19" i="2"/>
  <c r="HK44" i="2"/>
  <c r="JA87" i="2"/>
  <c r="JA85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87" i="2"/>
  <c r="IT86" i="2"/>
  <c r="IT85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7" i="2"/>
  <c r="IF86" i="2"/>
  <c r="IF85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K86" i="2"/>
  <c r="HD77" i="2"/>
  <c r="HR63" i="2"/>
  <c r="HK61" i="2"/>
  <c r="HR59" i="2"/>
  <c r="HK53" i="2"/>
  <c r="HD50" i="2"/>
  <c r="HK38" i="2"/>
  <c r="HK37" i="2"/>
  <c r="HK13" i="2"/>
  <c r="HD25" i="2"/>
  <c r="HK23" i="2"/>
  <c r="HD70" i="2"/>
  <c r="HK63" i="2"/>
  <c r="HK59" i="2"/>
  <c r="HK43" i="2"/>
  <c r="HD29" i="2"/>
  <c r="HK28" i="2"/>
  <c r="HK87" i="2"/>
  <c r="HK84" i="2"/>
  <c r="HK39" i="2"/>
  <c r="HK31" i="2"/>
  <c r="GI24" i="2"/>
  <c r="HK19" i="2"/>
  <c r="HK17" i="2"/>
  <c r="HD86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7" i="2"/>
  <c r="HD83" i="2"/>
  <c r="HK78" i="2"/>
  <c r="HK34" i="2"/>
  <c r="HK30" i="2"/>
  <c r="HR87" i="2"/>
  <c r="HR70" i="2"/>
  <c r="HR23" i="2"/>
  <c r="HR19" i="2"/>
  <c r="HR86" i="2"/>
  <c r="HR85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5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87" i="2"/>
  <c r="GW85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86" i="2"/>
  <c r="GP63" i="2"/>
  <c r="GP56" i="2"/>
  <c r="GP67" i="2"/>
  <c r="GP64" i="2"/>
  <c r="GP87" i="2"/>
  <c r="GP85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7" i="2"/>
  <c r="GI80" i="2"/>
  <c r="GI23" i="2"/>
  <c r="GD93" i="2"/>
  <c r="GI77" i="2"/>
  <c r="GI70" i="2"/>
  <c r="GI83" i="2"/>
  <c r="GI50" i="2"/>
  <c r="GI84" i="2"/>
  <c r="GI85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GI86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GB87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7" i="2"/>
  <c r="FU81" i="2"/>
  <c r="FU70" i="2"/>
  <c r="FU64" i="2"/>
  <c r="FU58" i="2"/>
  <c r="FU88" i="2"/>
  <c r="FU73" i="2"/>
  <c r="FU65" i="2"/>
  <c r="FU59" i="2"/>
  <c r="FU48" i="2"/>
  <c r="FU29" i="2"/>
  <c r="FU30" i="2"/>
  <c r="FU24" i="2"/>
  <c r="FU85" i="2"/>
  <c r="FU67" i="2"/>
  <c r="FU50" i="2"/>
  <c r="FU26" i="2"/>
  <c r="FU8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85" i="2"/>
  <c r="FN43" i="2"/>
  <c r="FN29" i="2"/>
  <c r="FN24" i="2"/>
  <c r="FN81" i="2"/>
  <c r="FN48" i="2"/>
  <c r="FN30" i="2"/>
  <c r="FN86" i="2"/>
  <c r="FN69" i="2"/>
  <c r="FN63" i="2"/>
  <c r="FN44" i="2"/>
  <c r="FN28" i="2"/>
  <c r="FN23" i="2"/>
  <c r="FN83" i="2"/>
  <c r="FN59" i="2"/>
  <c r="FN88" i="2"/>
  <c r="FN65" i="2"/>
  <c r="FN52" i="2"/>
  <c r="FN38" i="2"/>
  <c r="FN26" i="2"/>
  <c r="FN19" i="2"/>
  <c r="FN87" i="2"/>
  <c r="FN78" i="2"/>
  <c r="FN68" i="2"/>
  <c r="FN62" i="2"/>
  <c r="FN53" i="2"/>
  <c r="FN27" i="2"/>
  <c r="FN20" i="2"/>
  <c r="FI95" i="2"/>
  <c r="FG87" i="2"/>
  <c r="FG86" i="2"/>
  <c r="FG8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7" i="2"/>
  <c r="EZ86" i="2"/>
  <c r="EZ85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86" i="2"/>
  <c r="ES68" i="2"/>
  <c r="ES59" i="2"/>
  <c r="ES56" i="2"/>
  <c r="ES34" i="2"/>
  <c r="ES27" i="2"/>
  <c r="ES15" i="2"/>
  <c r="ES8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7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6" i="2"/>
  <c r="EL85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6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J85" i="2"/>
  <c r="DQ31" i="2"/>
  <c r="DX29" i="2"/>
  <c r="DQ27" i="2"/>
  <c r="DJ27" i="2"/>
  <c r="DX20" i="2"/>
  <c r="DQ20" i="2"/>
  <c r="DX15" i="2"/>
  <c r="DL93" i="2"/>
  <c r="DE95" i="2"/>
  <c r="DJ88" i="2"/>
  <c r="DJ87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7" i="2"/>
  <c r="EE85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8" i="2"/>
  <c r="DX87" i="2"/>
  <c r="DX86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5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86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7" i="2"/>
  <c r="DQ83" i="2"/>
  <c r="DQ61" i="2"/>
  <c r="DL95" i="2"/>
  <c r="DL100" i="2"/>
  <c r="DJ86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85" i="2"/>
  <c r="CO48" i="2"/>
  <c r="DC68" i="2"/>
  <c r="CO65" i="2"/>
  <c r="CO62" i="2"/>
  <c r="CH52" i="2"/>
  <c r="CO44" i="2"/>
  <c r="BF44" i="2"/>
  <c r="CO39" i="2"/>
  <c r="DC38" i="2"/>
  <c r="CX93" i="2"/>
  <c r="DC85" i="2"/>
  <c r="DC77" i="2"/>
  <c r="DC67" i="2"/>
  <c r="DC15" i="2"/>
  <c r="DC37" i="2"/>
  <c r="DC48" i="2"/>
  <c r="DC24" i="2"/>
  <c r="DC88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87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DC86" i="2"/>
  <c r="CX100" i="2"/>
  <c r="CX95" i="2"/>
  <c r="CV87" i="2"/>
  <c r="CQ93" i="2"/>
  <c r="CQ100" i="2"/>
  <c r="CV88" i="2"/>
  <c r="CV86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5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BT86" i="2"/>
  <c r="CO63" i="2"/>
  <c r="CO52" i="2"/>
  <c r="CO29" i="2"/>
  <c r="CO22" i="2"/>
  <c r="CO17" i="2"/>
  <c r="CO88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87" i="2"/>
  <c r="CO30" i="2"/>
  <c r="CO34" i="2"/>
  <c r="CO86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DO84" i="4"/>
  <c r="CI84" i="4"/>
  <c r="DG84" i="4"/>
  <c r="DS84" i="4"/>
  <c r="CE84" i="4"/>
  <c r="ED84" i="4"/>
  <c r="DN84" i="4"/>
  <c r="CX84" i="4"/>
  <c r="CH84" i="4"/>
  <c r="EC84" i="4"/>
  <c r="DM84" i="4"/>
  <c r="CW84" i="4"/>
  <c r="CG84" i="4"/>
  <c r="EF84" i="4"/>
  <c r="DP84" i="4"/>
  <c r="CZ84" i="4"/>
  <c r="CJ84" i="4"/>
  <c r="EG84" i="4"/>
  <c r="DA84" i="4"/>
  <c r="DT84" i="4"/>
  <c r="CN84" i="4"/>
  <c r="CQ84" i="4"/>
  <c r="DC84" i="4"/>
  <c r="DK84" i="4"/>
  <c r="EH84" i="4"/>
  <c r="DR84" i="4"/>
  <c r="DB84" i="4"/>
  <c r="CL84" i="4"/>
  <c r="DQ84" i="4"/>
  <c r="CK84" i="4"/>
  <c r="EJ84" i="4"/>
  <c r="DD84" i="4"/>
  <c r="CA84" i="4"/>
  <c r="CM84" i="4"/>
  <c r="CY84" i="4"/>
  <c r="CU84" i="4"/>
  <c r="DV84" i="4"/>
  <c r="DF84" i="4"/>
  <c r="CP84" i="4"/>
  <c r="BZ84" i="4"/>
  <c r="DU84" i="4"/>
  <c r="DE84" i="4"/>
  <c r="CO84" i="4"/>
  <c r="BY84" i="4"/>
  <c r="DX84" i="4"/>
  <c r="DH84" i="4"/>
  <c r="CR84" i="4"/>
  <c r="CB84" i="4"/>
  <c r="DW84" i="4"/>
  <c r="EI84" i="4"/>
  <c r="EE84" i="4"/>
  <c r="EA84" i="4"/>
  <c r="DZ84" i="4"/>
  <c r="DJ84" i="4"/>
  <c r="CT84" i="4"/>
  <c r="CD84" i="4"/>
  <c r="DY84" i="4"/>
  <c r="DI84" i="4"/>
  <c r="CS84" i="4"/>
  <c r="CC84" i="4"/>
  <c r="EB84" i="4"/>
  <c r="DL84" i="4"/>
  <c r="CV84" i="4"/>
  <c r="CF84" i="4"/>
  <c r="BT68" i="2"/>
  <c r="BT56" i="2"/>
  <c r="EJ83" i="4"/>
  <c r="CS83" i="4"/>
  <c r="DY83" i="4"/>
  <c r="DM83" i="4"/>
  <c r="DQ83" i="4"/>
  <c r="DE83" i="4"/>
  <c r="CX83" i="4"/>
  <c r="DN83" i="4"/>
  <c r="ED83" i="4"/>
  <c r="CY83" i="4"/>
  <c r="DO83" i="4"/>
  <c r="EE83" i="4"/>
  <c r="CZ83" i="4"/>
  <c r="DP83" i="4"/>
  <c r="EF83" i="4"/>
  <c r="CT83" i="4"/>
  <c r="DZ83" i="4"/>
  <c r="DK83" i="4"/>
  <c r="EA83" i="4"/>
  <c r="CV83" i="4"/>
  <c r="DL83" i="4"/>
  <c r="DG83" i="4"/>
  <c r="CW83" i="4"/>
  <c r="DA83" i="4"/>
  <c r="DJ83" i="4"/>
  <c r="CU83" i="4"/>
  <c r="EB83" i="4"/>
  <c r="DH83" i="4"/>
  <c r="DC83" i="4"/>
  <c r="DD83" i="4"/>
  <c r="DF83" i="4"/>
  <c r="DV83" i="4"/>
  <c r="DW83" i="4"/>
  <c r="DX83" i="4"/>
  <c r="DS83" i="4"/>
  <c r="DT83" i="4"/>
  <c r="DI83" i="4"/>
  <c r="EC83" i="4"/>
  <c r="EG83" i="4"/>
  <c r="DU83" i="4"/>
  <c r="DB83" i="4"/>
  <c r="DR83" i="4"/>
  <c r="EH83" i="4"/>
  <c r="EI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87" i="2"/>
  <c r="CH88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85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85" i="2"/>
  <c r="BT34" i="2"/>
  <c r="BT87" i="2"/>
  <c r="BT63" i="2"/>
  <c r="BT26" i="2"/>
  <c r="BT84" i="2"/>
  <c r="BT69" i="2"/>
  <c r="BT80" i="2"/>
  <c r="BT64" i="2"/>
  <c r="BT18" i="2"/>
  <c r="BT58" i="2"/>
  <c r="BT48" i="2"/>
  <c r="BT89" i="2"/>
  <c r="BT8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15" i="2"/>
  <c r="BF85" i="2"/>
  <c r="BF40" i="2"/>
  <c r="BF13" i="2"/>
  <c r="BA95" i="2"/>
  <c r="BF84" i="2"/>
  <c r="BF77" i="2"/>
  <c r="BF73" i="2"/>
  <c r="BF71" i="2"/>
  <c r="BF69" i="2"/>
  <c r="BF67" i="2"/>
  <c r="BF58" i="2"/>
  <c r="BF53" i="2"/>
  <c r="BF36" i="2"/>
  <c r="BF24" i="2"/>
  <c r="BF88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BF81" i="2"/>
  <c r="BF66" i="2"/>
  <c r="BF59" i="2"/>
  <c r="BF52" i="2"/>
  <c r="BF32" i="2"/>
  <c r="BF87" i="2"/>
  <c r="BF68" i="2"/>
  <c r="BF39" i="2"/>
  <c r="BF30" i="2"/>
  <c r="BF28" i="2"/>
  <c r="BF22" i="2"/>
  <c r="BF21" i="2"/>
  <c r="BF20" i="2"/>
  <c r="BF17" i="2"/>
  <c r="AY30" i="2"/>
  <c r="W9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87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86" i="2"/>
  <c r="AY33" i="2"/>
  <c r="AY84" i="2"/>
  <c r="AY39" i="2"/>
  <c r="AY13" i="2"/>
  <c r="AY65" i="2"/>
  <c r="AY44" i="2"/>
  <c r="AY83" i="2"/>
  <c r="AY42" i="2"/>
  <c r="AY63" i="2"/>
  <c r="AY29" i="2"/>
  <c r="AY89" i="2"/>
  <c r="AY47" i="2"/>
  <c r="AY15" i="2"/>
  <c r="AY27" i="2"/>
  <c r="AY85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P90" i="2"/>
  <c r="AK88" i="2"/>
  <c r="AK77" i="2"/>
  <c r="W56" i="2"/>
  <c r="AK15" i="2"/>
  <c r="W87" i="2"/>
  <c r="AK90" i="2"/>
  <c r="AK44" i="2"/>
  <c r="AD90" i="2"/>
  <c r="AK80" i="2"/>
  <c r="AK68" i="2"/>
  <c r="AK66" i="2"/>
  <c r="P18" i="2"/>
  <c r="AK73" i="2"/>
  <c r="AR81" i="2"/>
  <c r="AR78" i="2"/>
  <c r="AR58" i="2"/>
  <c r="AR88" i="2"/>
  <c r="AR86" i="2"/>
  <c r="AR80" i="2"/>
  <c r="AR64" i="2"/>
  <c r="AR59" i="2"/>
  <c r="AR17" i="2"/>
  <c r="AR84" i="2"/>
  <c r="AR14" i="2"/>
  <c r="AR20" i="2"/>
  <c r="AR89" i="2"/>
  <c r="AR87" i="2"/>
  <c r="AR83" i="2"/>
  <c r="AR67" i="2"/>
  <c r="AR65" i="2"/>
  <c r="AR40" i="2"/>
  <c r="AR32" i="2"/>
  <c r="AR19" i="2"/>
  <c r="AR15" i="2"/>
  <c r="AM100" i="2"/>
  <c r="AK78" i="2"/>
  <c r="AK59" i="2"/>
  <c r="AR56" i="2"/>
  <c r="AR53" i="2"/>
  <c r="AR49" i="2"/>
  <c r="AR47" i="2"/>
  <c r="AR36" i="2"/>
  <c r="AR34" i="2"/>
  <c r="AR31" i="2"/>
  <c r="AR29" i="2"/>
  <c r="AR27" i="2"/>
  <c r="AR21" i="2"/>
  <c r="AK19" i="2"/>
  <c r="P88" i="2"/>
  <c r="AR73" i="2"/>
  <c r="AR70" i="2"/>
  <c r="AR68" i="2"/>
  <c r="AR66" i="2"/>
  <c r="AR62" i="2"/>
  <c r="AK58" i="2"/>
  <c r="W54" i="2"/>
  <c r="AR51" i="2"/>
  <c r="AR43" i="2"/>
  <c r="AR41" i="2"/>
  <c r="AR39" i="2"/>
  <c r="AR26" i="2"/>
  <c r="AR23" i="2"/>
  <c r="AK22" i="2"/>
  <c r="AR85" i="2"/>
  <c r="AR61" i="2"/>
  <c r="AD51" i="2"/>
  <c r="AR50" i="2"/>
  <c r="AR48" i="2"/>
  <c r="AR46" i="2"/>
  <c r="AR45" i="2"/>
  <c r="AR37" i="2"/>
  <c r="AR33" i="2"/>
  <c r="AR30" i="2"/>
  <c r="AR28" i="2"/>
  <c r="AK24" i="2"/>
  <c r="AR22" i="2"/>
  <c r="I90" i="2"/>
  <c r="J66" i="4" s="1"/>
  <c r="AR69" i="2"/>
  <c r="AR63" i="2"/>
  <c r="AK53" i="2"/>
  <c r="AR44" i="2"/>
  <c r="AR42" i="2"/>
  <c r="AK29" i="2"/>
  <c r="AK27" i="2"/>
  <c r="AR24" i="2"/>
  <c r="AK21" i="2"/>
  <c r="AR18" i="2"/>
  <c r="AR13" i="2"/>
  <c r="AR90" i="2"/>
  <c r="AK74" i="2"/>
  <c r="AK70" i="2"/>
  <c r="W62" i="2"/>
  <c r="AK51" i="2"/>
  <c r="AK49" i="2"/>
  <c r="AK36" i="2"/>
  <c r="AK32" i="2"/>
  <c r="AK79" i="2"/>
  <c r="AK34" i="2"/>
  <c r="AK17" i="2"/>
  <c r="AK47" i="2"/>
  <c r="AK40" i="2"/>
  <c r="AK26" i="2"/>
  <c r="AK69" i="2"/>
  <c r="AK13" i="2"/>
  <c r="AK43" i="2"/>
  <c r="AK56" i="2"/>
  <c r="AK61" i="2"/>
  <c r="AK64" i="2"/>
  <c r="AK65" i="2"/>
  <c r="AK31" i="2"/>
  <c r="AK20" i="2"/>
  <c r="AK63" i="2"/>
  <c r="AK28" i="2"/>
  <c r="AK85" i="2"/>
  <c r="AF93" i="2"/>
  <c r="AK52" i="2"/>
  <c r="AK41" i="2"/>
  <c r="AK76" i="2"/>
  <c r="AK86" i="2"/>
  <c r="AK83" i="2"/>
  <c r="AK18" i="2"/>
  <c r="AK42" i="2"/>
  <c r="AK25" i="2"/>
  <c r="AK48" i="2"/>
  <c r="AK50" i="2"/>
  <c r="AK67" i="2"/>
  <c r="AK37" i="2"/>
  <c r="AF100" i="2"/>
  <c r="AK30" i="2"/>
  <c r="AK46" i="2"/>
  <c r="AK87" i="2"/>
  <c r="AK38" i="2"/>
  <c r="AF95" i="2"/>
  <c r="W49" i="2"/>
  <c r="W48" i="2"/>
  <c r="W47" i="2"/>
  <c r="W22" i="2"/>
  <c r="W70" i="2"/>
  <c r="W68" i="2"/>
  <c r="W66" i="2"/>
  <c r="W37" i="2"/>
  <c r="W27" i="2"/>
  <c r="W24" i="2"/>
  <c r="W74" i="2"/>
  <c r="W53" i="2"/>
  <c r="W45" i="2"/>
  <c r="W44" i="2"/>
  <c r="W41" i="2"/>
  <c r="W40" i="2"/>
  <c r="W31" i="2"/>
  <c r="W16" i="2"/>
  <c r="W14" i="2"/>
  <c r="W80" i="2"/>
  <c r="W78" i="2"/>
  <c r="W59" i="2"/>
  <c r="AD45" i="2"/>
  <c r="AD44" i="2"/>
  <c r="W34" i="2"/>
  <c r="AD15" i="2"/>
  <c r="AD13" i="2"/>
  <c r="AD54" i="2"/>
  <c r="AD81" i="2"/>
  <c r="AD77" i="2"/>
  <c r="AD58" i="2"/>
  <c r="AD83" i="2"/>
  <c r="AD76" i="2"/>
  <c r="AD73" i="2"/>
  <c r="AD68" i="2"/>
  <c r="AD64" i="2"/>
  <c r="AD39" i="2"/>
  <c r="AD20" i="2"/>
  <c r="AD16" i="2"/>
  <c r="AD89" i="2"/>
  <c r="AD86" i="2"/>
  <c r="AD78" i="2"/>
  <c r="AD24" i="2"/>
  <c r="AD23" i="2"/>
  <c r="AD80" i="2"/>
  <c r="AD47" i="2"/>
  <c r="AD43" i="2"/>
  <c r="AD41" i="2"/>
  <c r="AD34" i="2"/>
  <c r="AD33" i="2"/>
  <c r="AD38" i="2"/>
  <c r="AD62" i="2"/>
  <c r="AD40" i="2"/>
  <c r="AD22" i="2"/>
  <c r="AD36" i="2"/>
  <c r="AD14" i="2"/>
  <c r="AD88" i="2"/>
  <c r="AD63" i="2"/>
  <c r="AD17" i="2"/>
  <c r="AD52" i="2"/>
  <c r="Y100" i="2"/>
  <c r="AD87" i="2"/>
  <c r="AD56" i="2"/>
  <c r="AD48" i="2"/>
  <c r="AD37" i="2"/>
  <c r="AD74" i="2"/>
  <c r="AD42" i="2"/>
  <c r="AD28" i="2"/>
  <c r="AD70" i="2"/>
  <c r="AD66" i="2"/>
  <c r="AD59" i="2"/>
  <c r="AD32" i="2"/>
  <c r="AD21" i="2"/>
  <c r="AD85" i="2"/>
  <c r="AD79" i="2"/>
  <c r="AD72" i="2"/>
  <c r="AD67" i="2"/>
  <c r="AD61" i="2"/>
  <c r="AD50" i="2"/>
  <c r="AD26" i="2"/>
  <c r="AD18" i="2"/>
  <c r="AD69" i="2"/>
  <c r="AD65" i="2"/>
  <c r="AD31" i="2"/>
  <c r="AD30" i="2"/>
  <c r="AD29" i="2"/>
  <c r="AD19" i="2"/>
  <c r="AD49" i="2"/>
  <c r="Y95" i="2"/>
  <c r="Y93" i="2"/>
  <c r="W58" i="2"/>
  <c r="W50" i="2"/>
  <c r="W43" i="2"/>
  <c r="W39" i="2"/>
  <c r="W36" i="2"/>
  <c r="W33" i="2"/>
  <c r="W30" i="2"/>
  <c r="W26" i="2"/>
  <c r="W23" i="2"/>
  <c r="W17" i="2"/>
  <c r="W76" i="2"/>
  <c r="W72" i="2"/>
  <c r="W64" i="2"/>
  <c r="W42" i="2"/>
  <c r="W29" i="2"/>
  <c r="W25" i="2"/>
  <c r="W19" i="2"/>
  <c r="W51" i="2"/>
  <c r="W28" i="2"/>
  <c r="W21" i="2"/>
  <c r="W15" i="2"/>
  <c r="W84" i="2"/>
  <c r="W13" i="2"/>
  <c r="W86" i="2"/>
  <c r="W83" i="2"/>
  <c r="W89" i="2"/>
  <c r="W88" i="2"/>
  <c r="W79" i="2"/>
  <c r="W75" i="2"/>
  <c r="W71" i="2"/>
  <c r="W67" i="2"/>
  <c r="W63" i="2"/>
  <c r="W85" i="2"/>
  <c r="W81" i="2"/>
  <c r="W77" i="2"/>
  <c r="W73" i="2"/>
  <c r="W69" i="2"/>
  <c r="W65" i="2"/>
  <c r="W61" i="2"/>
  <c r="W52" i="2"/>
  <c r="R93" i="2"/>
  <c r="R95" i="2"/>
  <c r="R100" i="2"/>
  <c r="P33" i="2"/>
  <c r="P89" i="2"/>
  <c r="P28" i="2"/>
  <c r="P21" i="2"/>
  <c r="P69" i="2"/>
  <c r="P66" i="2"/>
  <c r="I89" i="2"/>
  <c r="J63" i="4" s="1"/>
  <c r="I85" i="2"/>
  <c r="J26" i="4" s="1"/>
  <c r="P29" i="2"/>
  <c r="I29" i="2"/>
  <c r="J20" i="4" s="1"/>
  <c r="I88" i="2"/>
  <c r="J53" i="4" s="1"/>
  <c r="P77" i="2"/>
  <c r="P79" i="2"/>
  <c r="P60" i="2"/>
  <c r="P56" i="2"/>
  <c r="P48" i="2"/>
  <c r="P47" i="2"/>
  <c r="P50" i="2"/>
  <c r="P37" i="2"/>
  <c r="P76" i="2"/>
  <c r="P74" i="2"/>
  <c r="P72" i="2"/>
  <c r="P68" i="2"/>
  <c r="P38" i="2"/>
  <c r="P80" i="2"/>
  <c r="P85" i="2"/>
  <c r="P67" i="2"/>
  <c r="P26" i="2"/>
  <c r="P84" i="2"/>
  <c r="P73" i="2"/>
  <c r="P52" i="2"/>
  <c r="P34" i="2"/>
  <c r="P32" i="2"/>
  <c r="P31" i="2"/>
  <c r="P22" i="2"/>
  <c r="I86" i="2"/>
  <c r="J36" i="4" s="1"/>
  <c r="I74" i="2"/>
  <c r="J68" i="4" s="1"/>
  <c r="P57" i="2"/>
  <c r="I54" i="2"/>
  <c r="J73" i="4" s="1"/>
  <c r="P45" i="2"/>
  <c r="I38" i="2"/>
  <c r="J35" i="4" s="1"/>
  <c r="P25" i="2"/>
  <c r="P23" i="2"/>
  <c r="I84" i="2"/>
  <c r="J18" i="4" s="1"/>
  <c r="P64" i="2"/>
  <c r="I87" i="2"/>
  <c r="J12" i="4" s="1"/>
  <c r="I66" i="2"/>
  <c r="J55" i="4" s="1"/>
  <c r="I64" i="2"/>
  <c r="J6" i="4" s="1"/>
  <c r="I45" i="2"/>
  <c r="J56" i="4" s="1"/>
  <c r="P42" i="2"/>
  <c r="P86" i="2"/>
  <c r="P87" i="2"/>
  <c r="P24" i="2"/>
  <c r="P40" i="2"/>
  <c r="P61" i="2"/>
  <c r="P75" i="2"/>
  <c r="P83" i="2"/>
  <c r="P65" i="2"/>
  <c r="P35" i="2"/>
  <c r="P49" i="2"/>
  <c r="P27" i="2"/>
  <c r="P30" i="2"/>
  <c r="P71" i="2"/>
  <c r="P14" i="2"/>
  <c r="P81" i="2"/>
  <c r="P44" i="2"/>
  <c r="P58" i="2"/>
  <c r="P19" i="2"/>
  <c r="P55" i="2"/>
  <c r="P39" i="2"/>
  <c r="P70" i="2"/>
  <c r="P17" i="2"/>
  <c r="P63" i="2"/>
  <c r="P15" i="2"/>
  <c r="P46" i="2"/>
  <c r="P41" i="2"/>
  <c r="P78" i="2"/>
  <c r="P62" i="2"/>
  <c r="P43" i="2"/>
  <c r="P54" i="2"/>
  <c r="P59" i="2"/>
  <c r="P13" i="2"/>
  <c r="P36" i="2"/>
  <c r="P20" i="2"/>
  <c r="P16" i="2"/>
  <c r="K95" i="2"/>
  <c r="K100" i="2"/>
  <c r="I65" i="2"/>
  <c r="J52" i="4" s="1"/>
  <c r="I82" i="2"/>
  <c r="J74" i="4" s="1"/>
  <c r="I61" i="2"/>
  <c r="J3" i="4" s="1"/>
  <c r="I80" i="2"/>
  <c r="J48" i="4" s="1"/>
  <c r="I58" i="2"/>
  <c r="J7" i="4" s="1"/>
  <c r="I35" i="2"/>
  <c r="J79" i="4" s="1"/>
  <c r="I25" i="2"/>
  <c r="J71" i="4" s="1"/>
  <c r="I28" i="2"/>
  <c r="J27" i="4" s="1"/>
  <c r="I32" i="2"/>
  <c r="J59" i="4" s="1"/>
  <c r="I43" i="2"/>
  <c r="J11" i="4" s="1"/>
  <c r="I77" i="2"/>
  <c r="J28" i="4" s="1"/>
  <c r="I67" i="2"/>
  <c r="J8" i="4" s="1"/>
  <c r="I57" i="2"/>
  <c r="J80" i="4" s="1"/>
  <c r="I79" i="2"/>
  <c r="J57" i="4" s="1"/>
  <c r="I44" i="2"/>
  <c r="J32" i="4" s="1"/>
  <c r="I63" i="2"/>
  <c r="J38" i="4" s="1"/>
  <c r="I68" i="2"/>
  <c r="J19" i="4" s="1"/>
  <c r="I48" i="2"/>
  <c r="J9" i="4" s="1"/>
  <c r="I71" i="2"/>
  <c r="J81" i="4" s="1"/>
  <c r="I78" i="2"/>
  <c r="J4" i="4" s="1"/>
  <c r="I59" i="2"/>
  <c r="J37" i="4" s="1"/>
  <c r="I30" i="2"/>
  <c r="J14" i="4" s="1"/>
  <c r="I26" i="2"/>
  <c r="J33" i="4" s="1"/>
  <c r="I72" i="2"/>
  <c r="J72" i="4" s="1"/>
  <c r="I51" i="2"/>
  <c r="J61" i="4" s="1"/>
  <c r="I49" i="2"/>
  <c r="J60" i="4" s="1"/>
  <c r="I21" i="2"/>
  <c r="J51" i="4" s="1"/>
  <c r="I83" i="2"/>
  <c r="J16" i="4" s="1"/>
  <c r="I81" i="2"/>
  <c r="J46" i="4" s="1"/>
  <c r="I37" i="2"/>
  <c r="J41" i="4" s="1"/>
  <c r="I76" i="2"/>
  <c r="J58" i="4" s="1"/>
  <c r="I36" i="2"/>
  <c r="J64" i="4" s="1"/>
  <c r="I41" i="2"/>
  <c r="J67" i="4" s="1"/>
  <c r="I53" i="2"/>
  <c r="J15" i="4" s="1"/>
  <c r="I60" i="2"/>
  <c r="J78" i="4" s="1"/>
  <c r="I56" i="2"/>
  <c r="J21" i="4" s="1"/>
  <c r="I52" i="2"/>
  <c r="J45" i="4" s="1"/>
  <c r="I40" i="2"/>
  <c r="J29" i="4" s="1"/>
  <c r="I24" i="2"/>
  <c r="J13" i="4" s="1"/>
  <c r="I20" i="2"/>
  <c r="J43" i="4" s="1"/>
  <c r="I73" i="2"/>
  <c r="J42" i="4" s="1"/>
  <c r="I33" i="2"/>
  <c r="J69" i="4" s="1"/>
  <c r="I70" i="2"/>
  <c r="J30" i="4" s="1"/>
  <c r="I62" i="2"/>
  <c r="J49" i="4" s="1"/>
  <c r="I50" i="2"/>
  <c r="J50" i="4" s="1"/>
  <c r="I46" i="2"/>
  <c r="J62" i="4" s="1"/>
  <c r="I42" i="2"/>
  <c r="J25" i="4" s="1"/>
  <c r="I34" i="2"/>
  <c r="J23" i="4" s="1"/>
  <c r="I22" i="2"/>
  <c r="J54" i="4" s="1"/>
  <c r="I75" i="2"/>
  <c r="J75" i="4" s="1"/>
  <c r="I55" i="2"/>
  <c r="J76" i="4" s="1"/>
  <c r="I47" i="2"/>
  <c r="J65" i="4" s="1"/>
  <c r="I39" i="2"/>
  <c r="J34" i="4" s="1"/>
  <c r="I31" i="2"/>
  <c r="J24" i="4" s="1"/>
  <c r="I27" i="2"/>
  <c r="J47" i="4" s="1"/>
  <c r="I23" i="2"/>
  <c r="J5" i="4" s="1"/>
  <c r="I19" i="2"/>
  <c r="J39" i="4" s="1"/>
  <c r="I15" i="2"/>
  <c r="J44" i="4" s="1"/>
  <c r="I14" i="2"/>
  <c r="I13" i="2"/>
  <c r="J31" i="4" s="1"/>
  <c r="I12" i="2"/>
  <c r="K94" i="2"/>
  <c r="K93" i="2"/>
  <c r="J77" i="4"/>
  <c r="J10" i="4"/>
  <c r="J40" i="4"/>
  <c r="J22" i="4"/>
  <c r="K2" i="4"/>
  <c r="D2" i="2"/>
  <c r="D1" i="2"/>
  <c r="QG12" i="2"/>
  <c r="QD12" i="2"/>
  <c r="PZ12" i="2"/>
  <c r="PW12" i="2"/>
  <c r="PS12" i="2"/>
  <c r="PP12" i="2"/>
  <c r="PL12" i="2"/>
  <c r="PI12" i="2"/>
  <c r="PM12" i="2" s="1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L12" i="2"/>
  <c r="NH12" i="2"/>
  <c r="NE12" i="2"/>
  <c r="NA12" i="2"/>
  <c r="NB12" i="2"/>
  <c r="MX12" i="2"/>
  <c r="PH106" i="2" l="1"/>
  <c r="D107" i="2"/>
  <c r="D92" i="2"/>
  <c r="D108" i="2"/>
  <c r="D106" i="2"/>
  <c r="J17" i="4"/>
  <c r="J70" i="4"/>
  <c r="QH12" i="2"/>
  <c r="QA12" i="2"/>
  <c r="PT12" i="2"/>
  <c r="NP12" i="2"/>
  <c r="PF12" i="2"/>
  <c r="OY12" i="2"/>
  <c r="OT106" i="2" s="1"/>
  <c r="OR12" i="2"/>
  <c r="OK12" i="2"/>
  <c r="OF106" i="2" s="1"/>
  <c r="OD12" i="2"/>
  <c r="NY106" i="2" s="1"/>
  <c r="NW12" i="2"/>
  <c r="NR106" i="2" s="1"/>
  <c r="NI12" i="2"/>
  <c r="ND106" i="2" s="1"/>
  <c r="F104" i="2" l="1"/>
  <c r="F97" i="2"/>
  <c r="F107" i="2"/>
  <c r="F103" i="2"/>
  <c r="F96" i="2"/>
  <c r="F99" i="2"/>
  <c r="F95" i="2"/>
  <c r="F98" i="2"/>
  <c r="F100" i="2"/>
  <c r="F101" i="2"/>
  <c r="F94" i="2"/>
  <c r="F102" i="2"/>
  <c r="F93" i="2"/>
  <c r="F106" i="2"/>
  <c r="H93" i="2"/>
  <c r="F105" i="2"/>
  <c r="MT12" i="2"/>
  <c r="MQ12" i="2"/>
  <c r="MM12" i="2"/>
  <c r="MJ12" i="2"/>
  <c r="MU12" i="2" l="1"/>
  <c r="MP106" i="2" s="1"/>
  <c r="MN12" i="2"/>
  <c r="MF12" i="2" l="1"/>
  <c r="MC12" i="2"/>
  <c r="LY12" i="2"/>
  <c r="LV12" i="2"/>
  <c r="LR12" i="2"/>
  <c r="LO12" i="2"/>
  <c r="LK12" i="2"/>
  <c r="LH12" i="2"/>
  <c r="LL12" i="2" s="1"/>
  <c r="LG106" i="2" s="1"/>
  <c r="LD12" i="2"/>
  <c r="LA12" i="2"/>
  <c r="LE12" i="2" l="1"/>
  <c r="KZ106" i="2" s="1"/>
  <c r="MG12" i="2"/>
  <c r="MB106" i="2" s="1"/>
  <c r="LZ12" i="2"/>
  <c r="LU106" i="2" s="1"/>
  <c r="LS12" i="2"/>
  <c r="KI12" i="2"/>
  <c r="KF12" i="2"/>
  <c r="KW12" i="2"/>
  <c r="KT12" i="2"/>
  <c r="KP12" i="2"/>
  <c r="KM12" i="2"/>
  <c r="KQ12" i="2" l="1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GR106" i="2" s="1"/>
  <c r="HK12" i="2"/>
  <c r="HF106" i="2" s="1"/>
  <c r="GI12" i="2"/>
  <c r="GD106" i="2" s="1"/>
  <c r="FN12" i="2"/>
  <c r="FI106" i="2" s="1"/>
  <c r="FF12" i="2" l="1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FB106" i="2" s="1"/>
  <c r="ES12" i="2"/>
  <c r="EN106" i="2" s="1"/>
  <c r="EL12" i="2"/>
  <c r="EG106" i="2" s="1"/>
  <c r="DW12" i="2" l="1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D104" i="2"/>
  <c r="QD102" i="2"/>
  <c r="QD103" i="2"/>
  <c r="QD97" i="2"/>
  <c r="QD98" i="2"/>
  <c r="QD99" i="2"/>
  <c r="QD96" i="2"/>
  <c r="PW104" i="2"/>
  <c r="PW99" i="2"/>
  <c r="PP103" i="2"/>
  <c r="PP104" i="2"/>
  <c r="PP98" i="2"/>
  <c r="PP99" i="2"/>
  <c r="PI103" i="2"/>
  <c r="PI104" i="2"/>
  <c r="PI98" i="2"/>
  <c r="PI99" i="2"/>
  <c r="PB102" i="2"/>
  <c r="PB103" i="2"/>
  <c r="PB104" i="2"/>
  <c r="PB98" i="2"/>
  <c r="PB99" i="2"/>
  <c r="OU104" i="2"/>
  <c r="OU99" i="2"/>
  <c r="ON102" i="2"/>
  <c r="ON103" i="2"/>
  <c r="ON104" i="2"/>
  <c r="ON97" i="2"/>
  <c r="ON98" i="2"/>
  <c r="ON99" i="2"/>
  <c r="OG103" i="2"/>
  <c r="OG104" i="2"/>
  <c r="OG97" i="2"/>
  <c r="OG98" i="2"/>
  <c r="OG99" i="2"/>
  <c r="NZ103" i="2"/>
  <c r="NZ104" i="2"/>
  <c r="NS103" i="2"/>
  <c r="NS104" i="2"/>
  <c r="NS98" i="2"/>
  <c r="NS99" i="2"/>
  <c r="NL104" i="2"/>
  <c r="NL103" i="2"/>
  <c r="NL98" i="2"/>
  <c r="NL99" i="2"/>
  <c r="NE104" i="2"/>
  <c r="NE99" i="2"/>
  <c r="MX103" i="2"/>
  <c r="MX104" i="2"/>
  <c r="MJ102" i="2"/>
  <c r="MJ103" i="2"/>
  <c r="MJ104" i="2"/>
  <c r="MJ98" i="2"/>
  <c r="MJ99" i="2"/>
  <c r="LO102" i="2"/>
  <c r="LO103" i="2"/>
  <c r="LO104" i="2"/>
  <c r="LO98" i="2"/>
  <c r="LO99" i="2"/>
  <c r="LH102" i="2"/>
  <c r="LH103" i="2"/>
  <c r="LH104" i="2"/>
  <c r="LH101" i="2"/>
  <c r="LH97" i="2"/>
  <c r="LH98" i="2"/>
  <c r="LH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G103" i="2"/>
  <c r="KF103" i="2"/>
  <c r="KF104" i="2"/>
  <c r="KF98" i="2"/>
  <c r="KF99" i="2"/>
  <c r="JY104" i="2"/>
  <c r="JY99" i="2"/>
  <c r="JR103" i="2"/>
  <c r="JR104" i="2"/>
  <c r="JR98" i="2"/>
  <c r="JR99" i="2"/>
  <c r="JK103" i="2"/>
  <c r="JK104" i="2"/>
  <c r="JK98" i="2"/>
  <c r="JK99" i="2"/>
  <c r="IW104" i="2"/>
  <c r="IW99" i="2"/>
  <c r="IP99" i="2"/>
  <c r="II104" i="2"/>
  <c r="II99" i="2"/>
  <c r="IB102" i="2"/>
  <c r="IB103" i="2"/>
  <c r="IB104" i="2"/>
  <c r="IB98" i="2"/>
  <c r="IB99" i="2"/>
  <c r="HU103" i="2"/>
  <c r="HU104" i="2"/>
  <c r="HU99" i="2"/>
  <c r="HN102" i="2"/>
  <c r="HN103" i="2"/>
  <c r="HN104" i="2"/>
  <c r="HN101" i="2"/>
  <c r="HN97" i="2"/>
  <c r="HN98" i="2"/>
  <c r="HN99" i="2"/>
  <c r="HN96" i="2"/>
  <c r="HG102" i="2"/>
  <c r="HG103" i="2"/>
  <c r="HG104" i="2"/>
  <c r="HG98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2" i="2"/>
  <c r="DM103" i="2"/>
  <c r="DM104" i="2"/>
  <c r="DM98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BA92" i="2" l="1"/>
  <c r="BA106" i="2"/>
  <c r="QF104" i="2"/>
  <c r="QF103" i="2"/>
  <c r="QF102" i="2"/>
  <c r="QF101" i="2"/>
  <c r="QF99" i="2"/>
  <c r="QF98" i="2"/>
  <c r="QF97" i="2"/>
  <c r="QF96" i="2"/>
  <c r="QE104" i="2"/>
  <c r="QE103" i="2"/>
  <c r="QE102" i="2"/>
  <c r="QE101" i="2"/>
  <c r="QE99" i="2"/>
  <c r="QE98" i="2"/>
  <c r="QE97" i="2"/>
  <c r="QE96" i="2"/>
  <c r="QC108" i="2"/>
  <c r="QC107" i="2"/>
  <c r="QC105" i="2"/>
  <c r="QC94" i="2"/>
  <c r="QC92" i="2"/>
  <c r="PV108" i="2"/>
  <c r="PV107" i="2"/>
  <c r="PV105" i="2"/>
  <c r="PY104" i="2"/>
  <c r="PX104" i="2"/>
  <c r="PY103" i="2"/>
  <c r="PW103" i="2" s="1"/>
  <c r="PY102" i="2"/>
  <c r="PW102" i="2" s="1"/>
  <c r="PY101" i="2"/>
  <c r="PW101" i="2" s="1"/>
  <c r="PY99" i="2"/>
  <c r="PX99" i="2"/>
  <c r="PY98" i="2"/>
  <c r="PW98" i="2" s="1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P102" i="2" s="1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J103" i="2"/>
  <c r="PK102" i="2"/>
  <c r="PI102" i="2" s="1"/>
  <c r="PK101" i="2"/>
  <c r="PI101" i="2" s="1"/>
  <c r="PK99" i="2"/>
  <c r="PJ99" i="2"/>
  <c r="PK98" i="2"/>
  <c r="PJ98" i="2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B97" i="2" s="1"/>
  <c r="PD96" i="2"/>
  <c r="PB96" i="2" s="1"/>
  <c r="PA94" i="2"/>
  <c r="PA92" i="2"/>
  <c r="OT108" i="2"/>
  <c r="OT107" i="2"/>
  <c r="OT105" i="2"/>
  <c r="OW104" i="2"/>
  <c r="OV104" i="2"/>
  <c r="OW103" i="2"/>
  <c r="OU103" i="2" s="1"/>
  <c r="OW102" i="2"/>
  <c r="OU102" i="2" s="1"/>
  <c r="OW101" i="2"/>
  <c r="OU101" i="2" s="1"/>
  <c r="OW99" i="2"/>
  <c r="OV99" i="2"/>
  <c r="OW98" i="2"/>
  <c r="OU98" i="2" s="1"/>
  <c r="OW97" i="2"/>
  <c r="OU97" i="2" s="1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O102" i="2"/>
  <c r="OP101" i="2"/>
  <c r="ON101" i="2" s="1"/>
  <c r="OP99" i="2"/>
  <c r="OO99" i="2"/>
  <c r="OP98" i="2"/>
  <c r="OO98" i="2"/>
  <c r="OP97" i="2"/>
  <c r="OO97" i="2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H97" i="2"/>
  <c r="OI96" i="2"/>
  <c r="OG96" i="2" s="1"/>
  <c r="OF94" i="2"/>
  <c r="OF92" i="2"/>
  <c r="NY108" i="2"/>
  <c r="NY107" i="2"/>
  <c r="NY105" i="2"/>
  <c r="OB104" i="2"/>
  <c r="OA104" i="2"/>
  <c r="OB103" i="2"/>
  <c r="OA103" i="2"/>
  <c r="OB102" i="2"/>
  <c r="NZ102" i="2" s="1"/>
  <c r="OB101" i="2"/>
  <c r="NZ101" i="2" s="1"/>
  <c r="OB99" i="2"/>
  <c r="NZ99" i="2" s="1"/>
  <c r="OB98" i="2"/>
  <c r="NZ98" i="2" s="1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T103" i="2"/>
  <c r="NU102" i="2"/>
  <c r="NS102" i="2" s="1"/>
  <c r="NU101" i="2"/>
  <c r="NS101" i="2" s="1"/>
  <c r="NU99" i="2"/>
  <c r="NT99" i="2"/>
  <c r="NU98" i="2"/>
  <c r="NT98" i="2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M102" i="2" s="1"/>
  <c r="NN101" i="2"/>
  <c r="NL101" i="2" s="1"/>
  <c r="NN99" i="2"/>
  <c r="NM99" i="2"/>
  <c r="NN98" i="2"/>
  <c r="NM98" i="2"/>
  <c r="NN97" i="2"/>
  <c r="NL97" i="2" s="1"/>
  <c r="NN96" i="2"/>
  <c r="NL96" i="2" s="1"/>
  <c r="NK94" i="2"/>
  <c r="NK92" i="2"/>
  <c r="ND108" i="2"/>
  <c r="ND107" i="2"/>
  <c r="ND105" i="2"/>
  <c r="NG104" i="2"/>
  <c r="NF104" i="2"/>
  <c r="NG103" i="2"/>
  <c r="NE103" i="2" s="1"/>
  <c r="NG102" i="2"/>
  <c r="NE102" i="2" s="1"/>
  <c r="NG101" i="2"/>
  <c r="NE101" i="2" s="1"/>
  <c r="NG99" i="2"/>
  <c r="NF99" i="2"/>
  <c r="NG98" i="2"/>
  <c r="NE98" i="2" s="1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X102" i="2" s="1"/>
  <c r="MZ101" i="2"/>
  <c r="MX101" i="2" s="1"/>
  <c r="MZ99" i="2"/>
  <c r="MX99" i="2" s="1"/>
  <c r="MY99" i="2"/>
  <c r="MZ98" i="2"/>
  <c r="MX98" i="2" s="1"/>
  <c r="MZ97" i="2"/>
  <c r="MX97" i="2" s="1"/>
  <c r="MZ96" i="2"/>
  <c r="MX96" i="2" s="1"/>
  <c r="MW94" i="2"/>
  <c r="MW92" i="2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K104" i="2"/>
  <c r="ML103" i="2"/>
  <c r="MK103" i="2"/>
  <c r="ML102" i="2"/>
  <c r="MK102" i="2"/>
  <c r="ML101" i="2"/>
  <c r="MJ101" i="2" s="1"/>
  <c r="MK101" i="2" s="1"/>
  <c r="ML99" i="2"/>
  <c r="MK99" i="2"/>
  <c r="ML98" i="2"/>
  <c r="MK98" i="2"/>
  <c r="ML97" i="2"/>
  <c r="MJ97" i="2" s="1"/>
  <c r="ML96" i="2"/>
  <c r="MJ96" i="2" s="1"/>
  <c r="MI94" i="2"/>
  <c r="MI92" i="2"/>
  <c r="MK97" i="2" s="1"/>
  <c r="MB108" i="2"/>
  <c r="MB107" i="2"/>
  <c r="MB105" i="2"/>
  <c r="ME104" i="2"/>
  <c r="MC104" i="2" s="1"/>
  <c r="ME103" i="2"/>
  <c r="MC103" i="2" s="1"/>
  <c r="ME102" i="2"/>
  <c r="MC102" i="2" s="1"/>
  <c r="ME101" i="2"/>
  <c r="MC101" i="2" s="1"/>
  <c r="MD101" i="2" s="1"/>
  <c r="ME99" i="2"/>
  <c r="MC99" i="2" s="1"/>
  <c r="ME98" i="2"/>
  <c r="MC98" i="2" s="1"/>
  <c r="ME97" i="2"/>
  <c r="MC97" i="2" s="1"/>
  <c r="ME96" i="2"/>
  <c r="MC96" i="2" s="1"/>
  <c r="MB94" i="2"/>
  <c r="MB92" i="2"/>
  <c r="LU108" i="2"/>
  <c r="LU107" i="2"/>
  <c r="LU105" i="2"/>
  <c r="LX104" i="2"/>
  <c r="LV104" i="2" s="1"/>
  <c r="LX103" i="2"/>
  <c r="LV103" i="2" s="1"/>
  <c r="LX102" i="2"/>
  <c r="LV102" i="2" s="1"/>
  <c r="LX101" i="2"/>
  <c r="LV101" i="2" s="1"/>
  <c r="LX99" i="2"/>
  <c r="LV99" i="2" s="1"/>
  <c r="LX98" i="2"/>
  <c r="LV98" i="2" s="1"/>
  <c r="LX97" i="2"/>
  <c r="LV97" i="2" s="1"/>
  <c r="LX96" i="2"/>
  <c r="LV96" i="2" s="1"/>
  <c r="LU94" i="2"/>
  <c r="LU92" i="2"/>
  <c r="LN108" i="2"/>
  <c r="LN107" i="2"/>
  <c r="LN105" i="2"/>
  <c r="LQ104" i="2"/>
  <c r="LP104" i="2"/>
  <c r="LQ103" i="2"/>
  <c r="LP103" i="2"/>
  <c r="LQ102" i="2"/>
  <c r="LP102" i="2"/>
  <c r="LQ101" i="2"/>
  <c r="LO101" i="2" s="1"/>
  <c r="LP101" i="2" s="1"/>
  <c r="LQ99" i="2"/>
  <c r="LP99" i="2"/>
  <c r="LQ98" i="2"/>
  <c r="LP98" i="2"/>
  <c r="LQ97" i="2"/>
  <c r="LO97" i="2" s="1"/>
  <c r="LP97" i="2"/>
  <c r="LQ96" i="2"/>
  <c r="LO96" i="2" s="1"/>
  <c r="LN94" i="2"/>
  <c r="LP93" i="2"/>
  <c r="LN92" i="2"/>
  <c r="LG108" i="2"/>
  <c r="LG107" i="2"/>
  <c r="LG105" i="2"/>
  <c r="LJ104" i="2"/>
  <c r="LI104" i="2"/>
  <c r="LJ103" i="2"/>
  <c r="LI103" i="2"/>
  <c r="LJ102" i="2"/>
  <c r="LI102" i="2"/>
  <c r="LJ101" i="2"/>
  <c r="LI101" i="2"/>
  <c r="LJ99" i="2"/>
  <c r="LI99" i="2"/>
  <c r="LJ98" i="2"/>
  <c r="LI98" i="2"/>
  <c r="LJ97" i="2"/>
  <c r="LI97" i="2"/>
  <c r="LJ96" i="2"/>
  <c r="LH96" i="2" s="1"/>
  <c r="LG94" i="2"/>
  <c r="LG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H102" i="2"/>
  <c r="KF102" i="2" s="1"/>
  <c r="KG102" i="2"/>
  <c r="KH101" i="2"/>
  <c r="KF101" i="2" s="1"/>
  <c r="KG101" i="2" s="1"/>
  <c r="KH99" i="2"/>
  <c r="KG99" i="2"/>
  <c r="KH98" i="2"/>
  <c r="KG98" i="2"/>
  <c r="KH97" i="2"/>
  <c r="KF97" i="2" s="1"/>
  <c r="KG97" i="2"/>
  <c r="KH96" i="2"/>
  <c r="KF96" i="2" s="1"/>
  <c r="KG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L103" i="2"/>
  <c r="JM102" i="2"/>
  <c r="JK102" i="2" s="1"/>
  <c r="JM101" i="2"/>
  <c r="JK101" i="2" s="1"/>
  <c r="JM99" i="2"/>
  <c r="JL99" i="2"/>
  <c r="JM98" i="2"/>
  <c r="JL98" i="2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V104" i="2"/>
  <c r="HW103" i="2"/>
  <c r="HV103" i="2"/>
  <c r="HW102" i="2"/>
  <c r="HU102" i="2" s="1"/>
  <c r="HW101" i="2"/>
  <c r="HU101" i="2" s="1"/>
  <c r="HW99" i="2"/>
  <c r="HV99" i="2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H103" i="2"/>
  <c r="HI102" i="2"/>
  <c r="HH102" i="2"/>
  <c r="HI101" i="2"/>
  <c r="HG101" i="2" s="1"/>
  <c r="HI99" i="2"/>
  <c r="HH99" i="2"/>
  <c r="HI98" i="2"/>
  <c r="HH98" i="2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N103" i="2"/>
  <c r="DO102" i="2"/>
  <c r="DN102" i="2"/>
  <c r="DO101" i="2"/>
  <c r="DM101" i="2" s="1"/>
  <c r="DO99" i="2"/>
  <c r="DN99" i="2"/>
  <c r="DO98" i="2"/>
  <c r="DN98" i="2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V103" i="2"/>
  <c r="AV102" i="2"/>
  <c r="AO104" i="2"/>
  <c r="AO103" i="2"/>
  <c r="AO99" i="2"/>
  <c r="AH104" i="2"/>
  <c r="AA104" i="2"/>
  <c r="AA103" i="2"/>
  <c r="AA102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AU96" i="2"/>
  <c r="PJ102" i="2" l="1"/>
  <c r="PJ97" i="2"/>
  <c r="PJ101" i="2"/>
  <c r="PJ96" i="2"/>
  <c r="LI96" i="2"/>
  <c r="OA99" i="2"/>
  <c r="OA98" i="2"/>
  <c r="NF98" i="2"/>
  <c r="NF103" i="2"/>
  <c r="MR104" i="2"/>
  <c r="MR99" i="2"/>
  <c r="MD104" i="2"/>
  <c r="MD99" i="2"/>
  <c r="MD103" i="2"/>
  <c r="MD98" i="2"/>
  <c r="MD102" i="2"/>
  <c r="MD97" i="2"/>
  <c r="MD96" i="2"/>
  <c r="LW104" i="2"/>
  <c r="LW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I93" i="2"/>
  <c r="MK93" i="2"/>
  <c r="HA106" i="2"/>
  <c r="JL93" i="2"/>
  <c r="JS94" i="2"/>
  <c r="KU93" i="2"/>
  <c r="LP106" i="2"/>
  <c r="CE94" i="2"/>
  <c r="HA100" i="2"/>
  <c r="MD106" i="2"/>
  <c r="OH93" i="2"/>
  <c r="QE94" i="2"/>
  <c r="QE106" i="2"/>
  <c r="QE105" i="2"/>
  <c r="MD93" i="2"/>
  <c r="MK106" i="2"/>
  <c r="KG93" i="2"/>
  <c r="KN93" i="2"/>
  <c r="KN105" i="2"/>
  <c r="JL106" i="2"/>
  <c r="IQ93" i="2"/>
  <c r="HO106" i="2"/>
  <c r="HA107" i="2"/>
  <c r="HC93" i="2"/>
  <c r="GM93" i="2"/>
  <c r="PQ102" i="2"/>
  <c r="MD94" i="2"/>
  <c r="MK94" i="2"/>
  <c r="MY93" i="2"/>
  <c r="MK107" i="2"/>
  <c r="KN95" i="2"/>
  <c r="KN107" i="2"/>
  <c r="KP93" i="2"/>
  <c r="KN100" i="2"/>
  <c r="LP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F93" i="2"/>
  <c r="MR94" i="2"/>
  <c r="OV94" i="2"/>
  <c r="OV103" i="2"/>
  <c r="OV98" i="2"/>
  <c r="OH102" i="2"/>
  <c r="OO101" i="2"/>
  <c r="NT102" i="2"/>
  <c r="NT97" i="2"/>
  <c r="NM94" i="2"/>
  <c r="PJ100" i="2"/>
  <c r="PL93" i="2"/>
  <c r="PJ93" i="2"/>
  <c r="PJ105" i="2"/>
  <c r="PJ94" i="2"/>
  <c r="PJ106" i="2"/>
  <c r="PJ95" i="2"/>
  <c r="PJ107" i="2"/>
  <c r="QE100" i="2"/>
  <c r="JL94" i="2"/>
  <c r="JL96" i="2"/>
  <c r="JE93" i="2"/>
  <c r="JG93" i="2"/>
  <c r="JE96" i="2"/>
  <c r="JE101" i="2"/>
  <c r="JE105" i="2"/>
  <c r="HV98" i="2"/>
  <c r="QE95" i="2"/>
  <c r="QE107" i="2"/>
  <c r="QG93" i="2"/>
  <c r="QE93" i="2"/>
  <c r="PQ97" i="2"/>
  <c r="PX102" i="2"/>
  <c r="PX103" i="2"/>
  <c r="PQ101" i="2"/>
  <c r="PZ93" i="2"/>
  <c r="PQ107" i="2"/>
  <c r="NO93" i="2"/>
  <c r="NM96" i="2"/>
  <c r="NM101" i="2"/>
  <c r="PX98" i="2"/>
  <c r="PX101" i="2"/>
  <c r="PX106" i="2"/>
  <c r="PX97" i="2"/>
  <c r="PX96" i="2"/>
  <c r="PX100" i="2"/>
  <c r="PX93" i="2"/>
  <c r="PX105" i="2"/>
  <c r="PX94" i="2"/>
  <c r="PX95" i="2"/>
  <c r="PX107" i="2"/>
  <c r="PQ96" i="2"/>
  <c r="PQ100" i="2"/>
  <c r="PQ93" i="2"/>
  <c r="PQ105" i="2"/>
  <c r="PQ95" i="2"/>
  <c r="PQ94" i="2"/>
  <c r="PQ106" i="2"/>
  <c r="PS93" i="2"/>
  <c r="NM97" i="2"/>
  <c r="NM106" i="2"/>
  <c r="NM95" i="2"/>
  <c r="NM100" i="2"/>
  <c r="NM107" i="2"/>
  <c r="NM105" i="2"/>
  <c r="NM93" i="2"/>
  <c r="PC93" i="2"/>
  <c r="PC97" i="2"/>
  <c r="PC96" i="2"/>
  <c r="PC101" i="2"/>
  <c r="PC105" i="2"/>
  <c r="PE93" i="2"/>
  <c r="PC106" i="2"/>
  <c r="PC94" i="2"/>
  <c r="PC95" i="2"/>
  <c r="PC100" i="2"/>
  <c r="PC107" i="2"/>
  <c r="OV102" i="2"/>
  <c r="OV97" i="2"/>
  <c r="OV101" i="2"/>
  <c r="OV106" i="2"/>
  <c r="OV95" i="2"/>
  <c r="OV96" i="2"/>
  <c r="OX93" i="2"/>
  <c r="OV100" i="2"/>
  <c r="OV107" i="2"/>
  <c r="OV105" i="2"/>
  <c r="OV93" i="2"/>
  <c r="OO100" i="2"/>
  <c r="OO96" i="2"/>
  <c r="OO95" i="2"/>
  <c r="OO107" i="2"/>
  <c r="OO93" i="2"/>
  <c r="OO105" i="2"/>
  <c r="OO94" i="2"/>
  <c r="OO106" i="2"/>
  <c r="OQ93" i="2"/>
  <c r="OH95" i="2"/>
  <c r="OH96" i="2"/>
  <c r="OH101" i="2"/>
  <c r="OH105" i="2"/>
  <c r="OH94" i="2"/>
  <c r="OH106" i="2"/>
  <c r="OJ93" i="2"/>
  <c r="OH100" i="2"/>
  <c r="OH107" i="2"/>
  <c r="OA106" i="2"/>
  <c r="OA102" i="2"/>
  <c r="OA101" i="2"/>
  <c r="OA97" i="2"/>
  <c r="OA94" i="2"/>
  <c r="OA96" i="2"/>
  <c r="OA100" i="2"/>
  <c r="OA93" i="2"/>
  <c r="OC93" i="2"/>
  <c r="OA95" i="2"/>
  <c r="OA105" i="2"/>
  <c r="OA107" i="2"/>
  <c r="LW107" i="2"/>
  <c r="LW102" i="2"/>
  <c r="LW103" i="2"/>
  <c r="LW101" i="2"/>
  <c r="LW94" i="2"/>
  <c r="LW98" i="2"/>
  <c r="LW106" i="2"/>
  <c r="LW97" i="2"/>
  <c r="LW96" i="2"/>
  <c r="LW100" i="2"/>
  <c r="LW93" i="2"/>
  <c r="LY93" i="2"/>
  <c r="LW95" i="2"/>
  <c r="LW105" i="2"/>
  <c r="NT96" i="2"/>
  <c r="NT101" i="2"/>
  <c r="NV93" i="2"/>
  <c r="NT94" i="2"/>
  <c r="NT100" i="2"/>
  <c r="NT106" i="2"/>
  <c r="NT93" i="2"/>
  <c r="NT95" i="2"/>
  <c r="NT105" i="2"/>
  <c r="NT107" i="2"/>
  <c r="NF102" i="2"/>
  <c r="NF97" i="2"/>
  <c r="NF96" i="2"/>
  <c r="NF101" i="2"/>
  <c r="NF107" i="2"/>
  <c r="NF95" i="2"/>
  <c r="NF105" i="2"/>
  <c r="NF94" i="2"/>
  <c r="NF106" i="2"/>
  <c r="NH93" i="2"/>
  <c r="NF100" i="2"/>
  <c r="BX106" i="2"/>
  <c r="BX102" i="2"/>
  <c r="MY98" i="2"/>
  <c r="MY102" i="2"/>
  <c r="MY101" i="2"/>
  <c r="MY97" i="2"/>
  <c r="MY96" i="2"/>
  <c r="MY100" i="2"/>
  <c r="MY94" i="2"/>
  <c r="MY106" i="2"/>
  <c r="MY95" i="2"/>
  <c r="NA93" i="2"/>
  <c r="MY105" i="2"/>
  <c r="MY107" i="2"/>
  <c r="MR103" i="2"/>
  <c r="MR98" i="2"/>
  <c r="MR100" i="2"/>
  <c r="MR102" i="2"/>
  <c r="MT93" i="2"/>
  <c r="MR97" i="2"/>
  <c r="MR101" i="2"/>
  <c r="MR106" i="2"/>
  <c r="MR95" i="2"/>
  <c r="MR96" i="2"/>
  <c r="MR107" i="2"/>
  <c r="MR105" i="2"/>
  <c r="MR93" i="2"/>
  <c r="MK96" i="2"/>
  <c r="MK95" i="2"/>
  <c r="MK100" i="2"/>
  <c r="MK105" i="2"/>
  <c r="MM93" i="2"/>
  <c r="MD95" i="2"/>
  <c r="MD100" i="2"/>
  <c r="MD107" i="2"/>
  <c r="MD105" i="2"/>
  <c r="MF93" i="2"/>
  <c r="KG106" i="2"/>
  <c r="KG107" i="2"/>
  <c r="KG95" i="2"/>
  <c r="KI93" i="2"/>
  <c r="KG94" i="2"/>
  <c r="KG100" i="2"/>
  <c r="KG105" i="2"/>
  <c r="LP95" i="2"/>
  <c r="LR93" i="2"/>
  <c r="LP96" i="2"/>
  <c r="LP100" i="2"/>
  <c r="LP107" i="2"/>
  <c r="LP105" i="2"/>
  <c r="LI100" i="2"/>
  <c r="LI94" i="2"/>
  <c r="LI106" i="2"/>
  <c r="LK93" i="2"/>
  <c r="LI107" i="2"/>
  <c r="LI95" i="2"/>
  <c r="LI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2" i="2"/>
  <c r="AU103" i="2"/>
  <c r="AU104" i="2"/>
  <c r="AU101" i="2"/>
  <c r="AW98" i="2"/>
  <c r="AU98" i="2" s="1"/>
  <c r="AW97" i="2"/>
  <c r="AU97" i="2" s="1"/>
  <c r="AW96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G104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P12" i="2" s="1"/>
  <c r="AC12" i="2"/>
  <c r="Y105" i="2" s="1"/>
  <c r="Z12" i="2"/>
  <c r="AD12" i="2" l="1"/>
  <c r="Y106" i="2" s="1"/>
  <c r="AR12" i="2"/>
  <c r="AM106" i="2" s="1"/>
  <c r="R94" i="2"/>
  <c r="W12" i="2"/>
  <c r="K107" i="2"/>
  <c r="K92" i="2"/>
  <c r="K108" i="2"/>
  <c r="K106" i="2"/>
  <c r="K105" i="2"/>
  <c r="AT105" i="2"/>
  <c r="AM94" i="2"/>
  <c r="Y94" i="2"/>
  <c r="AY12" i="2"/>
  <c r="Y92" i="2" l="1"/>
  <c r="AT106" i="2"/>
  <c r="AT92" i="2"/>
  <c r="Y107" i="2"/>
  <c r="R106" i="2"/>
  <c r="R107" i="2"/>
  <c r="R92" i="2"/>
  <c r="T101" i="2" s="1"/>
  <c r="R108" i="2"/>
  <c r="M107" i="2"/>
  <c r="M105" i="2"/>
  <c r="M106" i="2"/>
  <c r="M101" i="2"/>
  <c r="O93" i="2"/>
  <c r="M93" i="2"/>
  <c r="M97" i="2"/>
  <c r="M95" i="2"/>
  <c r="M96" i="2"/>
  <c r="M102" i="2"/>
  <c r="M100" i="2"/>
  <c r="M94" i="2"/>
  <c r="AT108" i="2"/>
  <c r="AT107" i="2"/>
  <c r="AM107" i="2"/>
  <c r="AM108" i="2"/>
  <c r="AM92" i="2"/>
  <c r="AO98" i="2" s="1"/>
  <c r="AK12" i="2"/>
  <c r="AA67" i="4"/>
  <c r="K31" i="4"/>
  <c r="N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4" i="4"/>
  <c r="BU34" i="4"/>
  <c r="K70" i="4"/>
  <c r="N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69" i="4"/>
  <c r="BU69" i="4"/>
  <c r="K44" i="4"/>
  <c r="N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33" i="4"/>
  <c r="BU33" i="4"/>
  <c r="K77" i="4"/>
  <c r="N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K10" i="4"/>
  <c r="N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24" i="4"/>
  <c r="BU24" i="4"/>
  <c r="K40" i="4"/>
  <c r="N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6" i="4"/>
  <c r="BU46" i="4"/>
  <c r="K39" i="4"/>
  <c r="N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6" i="4"/>
  <c r="BU36" i="4"/>
  <c r="K43" i="4"/>
  <c r="N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31" i="4"/>
  <c r="BU31" i="4"/>
  <c r="K51" i="4"/>
  <c r="N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0" i="4"/>
  <c r="BU50" i="4"/>
  <c r="K54" i="4"/>
  <c r="N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K5" i="4"/>
  <c r="N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12" i="4"/>
  <c r="BU12" i="4"/>
  <c r="K13" i="4"/>
  <c r="N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9" i="4"/>
  <c r="BU19" i="4"/>
  <c r="K71" i="4"/>
  <c r="N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0" i="4"/>
  <c r="BU70" i="4"/>
  <c r="K33" i="4"/>
  <c r="N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9" i="4"/>
  <c r="BU39" i="4"/>
  <c r="K47" i="4"/>
  <c r="N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K27" i="4"/>
  <c r="N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8" i="4"/>
  <c r="BU28" i="4"/>
  <c r="K20" i="4"/>
  <c r="N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3" i="4"/>
  <c r="BU23" i="4"/>
  <c r="K14" i="4"/>
  <c r="N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8" i="4"/>
  <c r="BU8" i="4"/>
  <c r="K24" i="4"/>
  <c r="N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9" i="4"/>
  <c r="BU29" i="4"/>
  <c r="K59" i="4"/>
  <c r="N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8" i="4"/>
  <c r="BU58" i="4"/>
  <c r="K69" i="4"/>
  <c r="N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8" i="4"/>
  <c r="BU68" i="4"/>
  <c r="K23" i="4"/>
  <c r="N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7" i="4"/>
  <c r="BU7" i="4"/>
  <c r="K79" i="4"/>
  <c r="N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K64" i="4"/>
  <c r="N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K41" i="4"/>
  <c r="N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2" i="4"/>
  <c r="BU42" i="4"/>
  <c r="K35" i="4"/>
  <c r="N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40" i="4"/>
  <c r="BU40" i="4"/>
  <c r="K34" i="4"/>
  <c r="N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43" i="4"/>
  <c r="BU43" i="4"/>
  <c r="K29" i="4"/>
  <c r="N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6" i="4"/>
  <c r="BU26" i="4"/>
  <c r="K67" i="4"/>
  <c r="N67" i="4"/>
  <c r="P67" i="4"/>
  <c r="Q67" i="4"/>
  <c r="R67" i="4"/>
  <c r="S67" i="4"/>
  <c r="T67" i="4"/>
  <c r="U67" i="4"/>
  <c r="V67" i="4"/>
  <c r="W67" i="4"/>
  <c r="X67" i="4"/>
  <c r="Y67" i="4"/>
  <c r="Z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K25" i="4"/>
  <c r="N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30" i="4"/>
  <c r="BU30" i="4"/>
  <c r="K11" i="4"/>
  <c r="N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3" i="4"/>
  <c r="BU13" i="4"/>
  <c r="K32" i="4"/>
  <c r="N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5" i="4"/>
  <c r="BU35" i="4"/>
  <c r="K56" i="4"/>
  <c r="N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63" i="4"/>
  <c r="BU63" i="4"/>
  <c r="K62" i="4"/>
  <c r="N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1" i="4"/>
  <c r="BU61" i="4"/>
  <c r="K65" i="4"/>
  <c r="N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K9" i="4"/>
  <c r="N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10" i="4"/>
  <c r="BU10" i="4"/>
  <c r="K60" i="4"/>
  <c r="N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59" i="4"/>
  <c r="BU59" i="4"/>
  <c r="K50" i="4"/>
  <c r="N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49" i="4"/>
  <c r="BU49" i="4"/>
  <c r="K61" i="4"/>
  <c r="N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0" i="4"/>
  <c r="BU60" i="4"/>
  <c r="K45" i="4"/>
  <c r="N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K15" i="4"/>
  <c r="N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K73" i="4"/>
  <c r="N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K76" i="4"/>
  <c r="N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K21" i="4"/>
  <c r="N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18" i="4"/>
  <c r="BU18" i="4"/>
  <c r="K80" i="4"/>
  <c r="N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BU80" i="4"/>
  <c r="K7" i="4"/>
  <c r="N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6" i="4"/>
  <c r="BU6" i="4"/>
  <c r="K37" i="4"/>
  <c r="N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20" i="4"/>
  <c r="BU20" i="4"/>
  <c r="K78" i="4"/>
  <c r="N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K3" i="4"/>
  <c r="N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5" i="4"/>
  <c r="BU5" i="4"/>
  <c r="K49" i="4"/>
  <c r="N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51" i="4"/>
  <c r="BU51" i="4"/>
  <c r="K38" i="4"/>
  <c r="N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K6" i="4"/>
  <c r="N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9" i="4"/>
  <c r="BU9" i="4"/>
  <c r="K52" i="4"/>
  <c r="N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K55" i="4"/>
  <c r="N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K8" i="4"/>
  <c r="N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17" i="4"/>
  <c r="BU17" i="4"/>
  <c r="K19" i="4"/>
  <c r="N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21" i="4"/>
  <c r="BU21" i="4"/>
  <c r="K22" i="4"/>
  <c r="N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32" i="4"/>
  <c r="BU32" i="4"/>
  <c r="K30" i="4"/>
  <c r="N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27" i="4"/>
  <c r="BU27" i="4"/>
  <c r="K81" i="4"/>
  <c r="N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K72" i="4"/>
  <c r="N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1" i="4"/>
  <c r="BU71" i="4"/>
  <c r="K42" i="4"/>
  <c r="N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37" i="4"/>
  <c r="BU37" i="4"/>
  <c r="K68" i="4"/>
  <c r="N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72" i="4"/>
  <c r="BU72" i="4"/>
  <c r="K75" i="4"/>
  <c r="N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K58" i="4"/>
  <c r="N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7" i="4"/>
  <c r="BU57" i="4"/>
  <c r="K28" i="4"/>
  <c r="N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5" i="4"/>
  <c r="BU25" i="4"/>
  <c r="K4" i="4"/>
  <c r="N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3" i="4"/>
  <c r="BU3" i="4"/>
  <c r="K57" i="4"/>
  <c r="N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6" i="4"/>
  <c r="BU56" i="4"/>
  <c r="K48" i="4"/>
  <c r="N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K46" i="4"/>
  <c r="N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4" i="4"/>
  <c r="BU44" i="4"/>
  <c r="K74" i="4"/>
  <c r="N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K16" i="4"/>
  <c r="N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K18" i="4"/>
  <c r="N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4" i="4"/>
  <c r="BU14" i="4"/>
  <c r="K26" i="4"/>
  <c r="N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2" i="4"/>
  <c r="BU22" i="4"/>
  <c r="K36" i="4"/>
  <c r="N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41" i="4"/>
  <c r="BU41" i="4"/>
  <c r="K12" i="4"/>
  <c r="N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4" i="4"/>
  <c r="BU4" i="4"/>
  <c r="K53" i="4"/>
  <c r="N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K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2" i="4"/>
  <c r="BU62" i="4"/>
  <c r="K66" i="4"/>
  <c r="N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U11" i="4"/>
  <c r="BT11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P2" i="4"/>
  <c r="O2" i="4"/>
  <c r="AW104" i="2"/>
  <c r="AW103" i="2"/>
  <c r="AW102" i="2"/>
  <c r="AW101" i="2"/>
  <c r="AW99" i="2"/>
  <c r="AI104" i="2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H17" i="4" l="1"/>
  <c r="I17" i="4"/>
  <c r="I63" i="4"/>
  <c r="I53" i="4"/>
  <c r="I12" i="4"/>
  <c r="I36" i="4"/>
  <c r="I26" i="4"/>
  <c r="I18" i="4"/>
  <c r="I16" i="4"/>
  <c r="I74" i="4"/>
  <c r="I46" i="4"/>
  <c r="I48" i="4"/>
  <c r="I57" i="4"/>
  <c r="I4" i="4"/>
  <c r="I28" i="4"/>
  <c r="I58" i="4"/>
  <c r="I75" i="4"/>
  <c r="I68" i="4"/>
  <c r="I42" i="4"/>
  <c r="I72" i="4"/>
  <c r="I81" i="4"/>
  <c r="I30" i="4"/>
  <c r="I22" i="4"/>
  <c r="I19" i="4"/>
  <c r="I8" i="4"/>
  <c r="I55" i="4"/>
  <c r="I52" i="4"/>
  <c r="I6" i="4"/>
  <c r="I38" i="4"/>
  <c r="I49" i="4"/>
  <c r="I3" i="4"/>
  <c r="I78" i="4"/>
  <c r="I37" i="4"/>
  <c r="I7" i="4"/>
  <c r="I80" i="4"/>
  <c r="I21" i="4"/>
  <c r="I76" i="4"/>
  <c r="I73" i="4"/>
  <c r="I15" i="4"/>
  <c r="I45" i="4"/>
  <c r="I61" i="4"/>
  <c r="I50" i="4"/>
  <c r="I60" i="4"/>
  <c r="I9" i="4"/>
  <c r="I65" i="4"/>
  <c r="I62" i="4"/>
  <c r="I56" i="4"/>
  <c r="I32" i="4"/>
  <c r="I11" i="4"/>
  <c r="I25" i="4"/>
  <c r="I67" i="4"/>
  <c r="I66" i="4"/>
  <c r="H29" i="4"/>
  <c r="H34" i="4"/>
  <c r="H35" i="4"/>
  <c r="H41" i="4"/>
  <c r="H64" i="4"/>
  <c r="H79" i="4"/>
  <c r="H23" i="4"/>
  <c r="H69" i="4"/>
  <c r="H59" i="4"/>
  <c r="H24" i="4"/>
  <c r="H14" i="4"/>
  <c r="H20" i="4"/>
  <c r="H27" i="4"/>
  <c r="H47" i="4"/>
  <c r="H33" i="4"/>
  <c r="H71" i="4"/>
  <c r="H13" i="4"/>
  <c r="H5" i="4"/>
  <c r="H54" i="4"/>
  <c r="H51" i="4"/>
  <c r="H43" i="4"/>
  <c r="H39" i="4"/>
  <c r="H40" i="4"/>
  <c r="H10" i="4"/>
  <c r="H77" i="4"/>
  <c r="H44" i="4"/>
  <c r="H70" i="4"/>
  <c r="H31" i="4"/>
  <c r="H66" i="4"/>
  <c r="H63" i="4"/>
  <c r="H53" i="4"/>
  <c r="H12" i="4"/>
  <c r="H36" i="4"/>
  <c r="H26" i="4"/>
  <c r="H18" i="4"/>
  <c r="H16" i="4"/>
  <c r="H74" i="4"/>
  <c r="H46" i="4"/>
  <c r="H48" i="4"/>
  <c r="H57" i="4"/>
  <c r="H4" i="4"/>
  <c r="H28" i="4"/>
  <c r="H58" i="4"/>
  <c r="H75" i="4"/>
  <c r="H68" i="4"/>
  <c r="H42" i="4"/>
  <c r="H72" i="4"/>
  <c r="H81" i="4"/>
  <c r="H30" i="4"/>
  <c r="H22" i="4"/>
  <c r="H19" i="4"/>
  <c r="H8" i="4"/>
  <c r="H55" i="4"/>
  <c r="H52" i="4"/>
  <c r="H6" i="4"/>
  <c r="H38" i="4"/>
  <c r="H49" i="4"/>
  <c r="H3" i="4"/>
  <c r="H78" i="4"/>
  <c r="H37" i="4"/>
  <c r="H7" i="4"/>
  <c r="H80" i="4"/>
  <c r="H21" i="4"/>
  <c r="H76" i="4"/>
  <c r="H73" i="4"/>
  <c r="H15" i="4"/>
  <c r="H45" i="4"/>
  <c r="H61" i="4"/>
  <c r="H50" i="4"/>
  <c r="H60" i="4"/>
  <c r="H9" i="4"/>
  <c r="H65" i="4"/>
  <c r="H62" i="4"/>
  <c r="H56" i="4"/>
  <c r="H32" i="4"/>
  <c r="H11" i="4"/>
  <c r="H25" i="4"/>
  <c r="H67" i="4"/>
  <c r="I29" i="4"/>
  <c r="I34" i="4"/>
  <c r="I35" i="4"/>
  <c r="I41" i="4"/>
  <c r="I64" i="4"/>
  <c r="I79" i="4"/>
  <c r="I23" i="4"/>
  <c r="I69" i="4"/>
  <c r="I59" i="4"/>
  <c r="I24" i="4"/>
  <c r="I14" i="4"/>
  <c r="I20" i="4"/>
  <c r="I27" i="4"/>
  <c r="I47" i="4"/>
  <c r="I33" i="4"/>
  <c r="I71" i="4"/>
  <c r="I13" i="4"/>
  <c r="I5" i="4"/>
  <c r="I54" i="4"/>
  <c r="I51" i="4"/>
  <c r="I43" i="4"/>
  <c r="I39" i="4"/>
  <c r="I40" i="4"/>
  <c r="I10" i="4"/>
  <c r="I77" i="4"/>
  <c r="I44" i="4"/>
  <c r="I70" i="4"/>
  <c r="I31" i="4"/>
  <c r="AA96" i="2"/>
  <c r="G66" i="4"/>
  <c r="G53" i="4"/>
  <c r="G26" i="4"/>
  <c r="G74" i="4"/>
  <c r="G46" i="4"/>
  <c r="G67" i="4"/>
  <c r="G29" i="4"/>
  <c r="G34" i="4"/>
  <c r="G35" i="4"/>
  <c r="G41" i="4"/>
  <c r="G64" i="4"/>
  <c r="G79" i="4"/>
  <c r="G23" i="4"/>
  <c r="G69" i="4"/>
  <c r="G59" i="4"/>
  <c r="G24" i="4"/>
  <c r="G14" i="4"/>
  <c r="G20" i="4"/>
  <c r="G27" i="4"/>
  <c r="G47" i="4"/>
  <c r="G33" i="4"/>
  <c r="G71" i="4"/>
  <c r="G13" i="4"/>
  <c r="G5" i="4"/>
  <c r="G54" i="4"/>
  <c r="G51" i="4"/>
  <c r="G43" i="4"/>
  <c r="G39" i="4"/>
  <c r="G40" i="4"/>
  <c r="G10" i="4"/>
  <c r="G77" i="4"/>
  <c r="G44" i="4"/>
  <c r="G70" i="4"/>
  <c r="G31" i="4"/>
  <c r="G17" i="4"/>
  <c r="G63" i="4"/>
  <c r="G12" i="4"/>
  <c r="G36" i="4"/>
  <c r="G18" i="4"/>
  <c r="G16" i="4"/>
  <c r="G48" i="4"/>
  <c r="G57" i="4"/>
  <c r="G4" i="4"/>
  <c r="G28" i="4"/>
  <c r="G58" i="4"/>
  <c r="G75" i="4"/>
  <c r="G68" i="4"/>
  <c r="G42" i="4"/>
  <c r="G72" i="4"/>
  <c r="G81" i="4"/>
  <c r="G30" i="4"/>
  <c r="G22" i="4"/>
  <c r="G19" i="4"/>
  <c r="G8" i="4"/>
  <c r="G55" i="4"/>
  <c r="G52" i="4"/>
  <c r="G6" i="4"/>
  <c r="G38" i="4"/>
  <c r="G49" i="4"/>
  <c r="G3" i="4"/>
  <c r="G78" i="4"/>
  <c r="G37" i="4"/>
  <c r="G7" i="4"/>
  <c r="G80" i="4"/>
  <c r="G21" i="4"/>
  <c r="G76" i="4"/>
  <c r="G73" i="4"/>
  <c r="G15" i="4"/>
  <c r="G45" i="4"/>
  <c r="G61" i="4"/>
  <c r="G50" i="4"/>
  <c r="G60" i="4"/>
  <c r="G9" i="4"/>
  <c r="G65" i="4"/>
  <c r="G62" i="4"/>
  <c r="G56" i="4"/>
  <c r="G32" i="4"/>
  <c r="G11" i="4"/>
  <c r="G25" i="4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N17" i="4"/>
  <c r="AF92" i="2"/>
  <c r="AH99" i="2" s="1"/>
  <c r="AV106" i="2"/>
  <c r="AV98" i="2"/>
  <c r="AV97" i="2"/>
  <c r="AV9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C2" i="2"/>
  <c r="QC1" i="2"/>
  <c r="PV2" i="2"/>
  <c r="PV1" i="2"/>
  <c r="PO3" i="2"/>
  <c r="PO2" i="2"/>
  <c r="PO1" i="2"/>
  <c r="PH3" i="2"/>
  <c r="PH2" i="2"/>
  <c r="PH1" i="2"/>
  <c r="PA2" i="2"/>
  <c r="PA1" i="2"/>
  <c r="OT3" i="2"/>
  <c r="OT2" i="2"/>
  <c r="OT1" i="2"/>
  <c r="OM2" i="2"/>
  <c r="OM1" i="2"/>
  <c r="OF3" i="2"/>
  <c r="OF2" i="2"/>
  <c r="OF1" i="2"/>
  <c r="NY3" i="2"/>
  <c r="NY2" i="2"/>
  <c r="NY1" i="2"/>
  <c r="NR3" i="2"/>
  <c r="NR2" i="2"/>
  <c r="NR1" i="2"/>
  <c r="NK2" i="2"/>
  <c r="NK1" i="2"/>
  <c r="ND3" i="2"/>
  <c r="ND2" i="2"/>
  <c r="ND1" i="2"/>
  <c r="MW2" i="2"/>
  <c r="MW1" i="2"/>
  <c r="MP3" i="2"/>
  <c r="MP2" i="2"/>
  <c r="MP1" i="2"/>
  <c r="MI2" i="2"/>
  <c r="MI1" i="2"/>
  <c r="MB3" i="2"/>
  <c r="MB2" i="2"/>
  <c r="MB1" i="2"/>
  <c r="LU3" i="2"/>
  <c r="LU2" i="2"/>
  <c r="LU1" i="2"/>
  <c r="LN2" i="2"/>
  <c r="LN1" i="2"/>
  <c r="LG3" i="2"/>
  <c r="LG2" i="2"/>
  <c r="LG1" i="2"/>
  <c r="KZ3" i="2"/>
  <c r="KZ2" i="2"/>
  <c r="KZ1" i="2"/>
  <c r="KS2" i="2"/>
  <c r="KS1" i="2"/>
  <c r="KL3" i="2"/>
  <c r="KL2" i="2"/>
  <c r="KL1" i="2"/>
  <c r="KE2" i="2"/>
  <c r="KE1" i="2"/>
  <c r="JX2" i="2"/>
  <c r="JX1" i="2"/>
  <c r="JQ3" i="2"/>
  <c r="JQ2" i="2"/>
  <c r="JQ1" i="2"/>
  <c r="JJ3" i="2"/>
  <c r="JJ2" i="2"/>
  <c r="JJ1" i="2"/>
  <c r="JC2" i="2"/>
  <c r="JC1" i="2"/>
  <c r="IV3" i="2"/>
  <c r="IV2" i="2"/>
  <c r="IV1" i="2"/>
  <c r="IO3" i="2"/>
  <c r="IO2" i="2"/>
  <c r="IO1" i="2"/>
  <c r="IH2" i="2"/>
  <c r="IH1" i="2"/>
  <c r="IA2" i="2"/>
  <c r="IA1" i="2"/>
  <c r="HT2" i="2"/>
  <c r="HT1" i="2"/>
  <c r="HM3" i="2"/>
  <c r="HM2" i="2"/>
  <c r="HM1" i="2"/>
  <c r="HF3" i="2"/>
  <c r="HF2" i="2"/>
  <c r="HF1" i="2"/>
  <c r="GY2" i="2"/>
  <c r="GY1" i="2"/>
  <c r="GR2" i="2"/>
  <c r="GR1" i="2"/>
  <c r="GK3" i="2"/>
  <c r="GK2" i="2"/>
  <c r="GK1" i="2"/>
  <c r="GD3" i="2"/>
  <c r="GD2" i="2"/>
  <c r="GD1" i="2"/>
  <c r="FW3" i="2"/>
  <c r="FW2" i="2"/>
  <c r="FW1" i="2"/>
  <c r="FP2" i="2"/>
  <c r="FP1" i="2"/>
  <c r="FI3" i="2"/>
  <c r="FI2" i="2"/>
  <c r="FI1" i="2"/>
  <c r="FB2" i="2"/>
  <c r="FB1" i="2"/>
  <c r="EU2" i="2"/>
  <c r="EU1" i="2"/>
  <c r="EN2" i="2"/>
  <c r="EN1" i="2"/>
  <c r="EG3" i="2"/>
  <c r="EG2" i="2"/>
  <c r="EG1" i="2"/>
  <c r="DZ2" i="2"/>
  <c r="DZ1" i="2"/>
  <c r="DS3" i="2"/>
  <c r="DS2" i="2"/>
  <c r="DS1" i="2"/>
  <c r="DL3" i="2"/>
  <c r="DL2" i="2"/>
  <c r="DL1" i="2"/>
  <c r="DE3" i="2"/>
  <c r="DE2" i="2"/>
  <c r="DE1" i="2"/>
  <c r="CX2" i="2"/>
  <c r="CX1" i="2"/>
  <c r="CQ3" i="2"/>
  <c r="CQ2" i="2"/>
  <c r="CQ1" i="2"/>
  <c r="CJ2" i="2"/>
  <c r="CJ1" i="2"/>
  <c r="CC3" i="2"/>
  <c r="CC2" i="2"/>
  <c r="CC1" i="2"/>
  <c r="BV3" i="2"/>
  <c r="BV2" i="2"/>
  <c r="BV1" i="2"/>
  <c r="BO2" i="2"/>
  <c r="BO1" i="2"/>
  <c r="BH3" i="2"/>
  <c r="BH2" i="2"/>
  <c r="BH1" i="2"/>
  <c r="BA2" i="2"/>
  <c r="BA1" i="2"/>
  <c r="AT3" i="2"/>
  <c r="AT2" i="2"/>
  <c r="AT1" i="2"/>
  <c r="AM3" i="2"/>
  <c r="AM2" i="2"/>
  <c r="AM1" i="2"/>
  <c r="AH101" i="2" l="1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L2" i="4"/>
  <c r="AB104" i="2"/>
  <c r="AB103" i="2"/>
  <c r="AB102" i="2"/>
  <c r="AB101" i="2"/>
  <c r="Z101" i="2" s="1"/>
  <c r="AA101" i="2" s="1"/>
  <c r="C31" i="4"/>
  <c r="C70" i="4"/>
  <c r="C44" i="4"/>
  <c r="C77" i="4"/>
  <c r="C10" i="4"/>
  <c r="C40" i="4"/>
  <c r="C39" i="4"/>
  <c r="C43" i="4"/>
  <c r="C51" i="4"/>
  <c r="C54" i="4"/>
  <c r="C5" i="4"/>
  <c r="C13" i="4"/>
  <c r="C71" i="4"/>
  <c r="C33" i="4"/>
  <c r="C47" i="4"/>
  <c r="C27" i="4"/>
  <c r="C20" i="4"/>
  <c r="C14" i="4"/>
  <c r="C24" i="4"/>
  <c r="C59" i="4"/>
  <c r="C69" i="4"/>
  <c r="C23" i="4"/>
  <c r="C79" i="4"/>
  <c r="C64" i="4"/>
  <c r="C41" i="4"/>
  <c r="C35" i="4"/>
  <c r="C34" i="4"/>
  <c r="C29" i="4"/>
  <c r="C67" i="4"/>
  <c r="C25" i="4"/>
  <c r="C11" i="4"/>
  <c r="C32" i="4"/>
  <c r="C56" i="4"/>
  <c r="C62" i="4"/>
  <c r="C65" i="4"/>
  <c r="C9" i="4"/>
  <c r="C60" i="4"/>
  <c r="C50" i="4"/>
  <c r="C61" i="4"/>
  <c r="C45" i="4"/>
  <c r="C15" i="4"/>
  <c r="C73" i="4"/>
  <c r="C76" i="4"/>
  <c r="C21" i="4"/>
  <c r="C80" i="4"/>
  <c r="C7" i="4"/>
  <c r="C37" i="4"/>
  <c r="C78" i="4"/>
  <c r="C3" i="4"/>
  <c r="C49" i="4"/>
  <c r="C38" i="4"/>
  <c r="C6" i="4"/>
  <c r="C52" i="4"/>
  <c r="C55" i="4"/>
  <c r="C8" i="4"/>
  <c r="C19" i="4"/>
  <c r="C22" i="4"/>
  <c r="C30" i="4"/>
  <c r="C81" i="4"/>
  <c r="C72" i="4"/>
  <c r="C42" i="4"/>
  <c r="C68" i="4"/>
  <c r="C75" i="4"/>
  <c r="C58" i="4"/>
  <c r="C28" i="4"/>
  <c r="C4" i="4"/>
  <c r="C57" i="4"/>
  <c r="C48" i="4"/>
  <c r="C46" i="4"/>
  <c r="C74" i="4"/>
  <c r="C16" i="4"/>
  <c r="C18" i="4"/>
  <c r="C26" i="4"/>
  <c r="C36" i="4"/>
  <c r="C12" i="4"/>
  <c r="C53" i="4"/>
  <c r="C63" i="4"/>
  <c r="C66" i="4"/>
  <c r="C17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12" i="2"/>
  <c r="T92" i="2" l="1"/>
  <c r="M92" i="2"/>
  <c r="F92" i="2"/>
  <c r="GF92" i="2"/>
  <c r="JZ92" i="2"/>
  <c r="PJ92" i="2"/>
  <c r="CZ92" i="2"/>
  <c r="QE92" i="2"/>
  <c r="DU92" i="2"/>
  <c r="OV92" i="2"/>
  <c r="OO92" i="2"/>
  <c r="MR92" i="2"/>
  <c r="KG92" i="2"/>
  <c r="LI92" i="2"/>
  <c r="IX92" i="2"/>
  <c r="FR92" i="2"/>
  <c r="BQ92" i="2"/>
  <c r="JS92" i="2"/>
  <c r="KN92" i="2"/>
  <c r="DG92" i="2"/>
  <c r="HO92" i="2"/>
  <c r="HV92" i="2"/>
  <c r="EI92" i="2"/>
  <c r="IJ92" i="2"/>
  <c r="PX92" i="2"/>
  <c r="LW92" i="2"/>
  <c r="LP92" i="2"/>
  <c r="GT92" i="2"/>
  <c r="GM92" i="2"/>
  <c r="CS92" i="2"/>
  <c r="EB92" i="2"/>
  <c r="CL92" i="2"/>
  <c r="LB92" i="2"/>
  <c r="HH92" i="2"/>
  <c r="IQ92" i="2"/>
  <c r="OA92" i="2"/>
  <c r="BJ92" i="2"/>
  <c r="EW92" i="2"/>
  <c r="JE92" i="2"/>
  <c r="MD92" i="2"/>
  <c r="NM92" i="2"/>
  <c r="OH92" i="2"/>
  <c r="NF92" i="2"/>
  <c r="MK92" i="2"/>
  <c r="KU92" i="2"/>
  <c r="EP92" i="2"/>
  <c r="DN92" i="2"/>
  <c r="NT92" i="2"/>
  <c r="IC92" i="2"/>
  <c r="PQ92" i="2"/>
  <c r="HA92" i="2"/>
  <c r="PC92" i="2"/>
  <c r="MY92" i="2"/>
  <c r="JL92" i="2"/>
  <c r="FY92" i="2"/>
  <c r="FK92" i="2"/>
  <c r="FD92" i="2"/>
  <c r="CE92" i="2"/>
  <c r="BX92" i="2"/>
  <c r="BC92" i="2"/>
  <c r="AV92" i="2"/>
  <c r="AO92" i="2"/>
  <c r="AH92" i="2"/>
  <c r="M27" i="4"/>
  <c r="M63" i="4"/>
  <c r="M57" i="4" l="1"/>
  <c r="M38" i="4"/>
  <c r="M26" i="4"/>
  <c r="M55" i="4"/>
  <c r="M45" i="4"/>
  <c r="M66" i="4"/>
  <c r="M15" i="4"/>
  <c r="M32" i="4"/>
  <c r="M68" i="4"/>
  <c r="M28" i="4"/>
  <c r="M29" i="4"/>
  <c r="M39" i="4"/>
  <c r="M70" i="4"/>
  <c r="M4" i="4"/>
  <c r="M72" i="4"/>
  <c r="M62" i="4"/>
  <c r="M53" i="4"/>
  <c r="M33" i="4"/>
  <c r="M77" i="4"/>
  <c r="M54" i="4"/>
  <c r="M19" i="4"/>
  <c r="M49" i="4"/>
  <c r="M9" i="4"/>
  <c r="M56" i="4"/>
  <c r="M34" i="4"/>
  <c r="M64" i="4"/>
  <c r="M47" i="4"/>
  <c r="M42" i="4"/>
  <c r="M22" i="4"/>
  <c r="M7" i="4"/>
  <c r="M80" i="4"/>
  <c r="M73" i="4"/>
  <c r="M61" i="4"/>
  <c r="M65" i="4"/>
  <c r="M67" i="4"/>
  <c r="M35" i="4"/>
  <c r="M69" i="4"/>
  <c r="M20" i="4"/>
  <c r="M5" i="4"/>
  <c r="M52" i="4"/>
  <c r="M41" i="4"/>
  <c r="M37" i="4"/>
  <c r="M76" i="4"/>
  <c r="M60" i="4"/>
  <c r="M11" i="4"/>
  <c r="M16" i="4"/>
  <c r="M74" i="4"/>
  <c r="M58" i="4"/>
  <c r="M59" i="4"/>
  <c r="M40" i="4"/>
  <c r="M23" i="4"/>
  <c r="M14" i="4"/>
  <c r="M13" i="4"/>
  <c r="M43" i="4"/>
  <c r="M31" i="4"/>
  <c r="M79" i="4"/>
  <c r="M24" i="4"/>
  <c r="M71" i="4"/>
  <c r="M51" i="4"/>
  <c r="M44" i="4"/>
  <c r="M18" i="4"/>
  <c r="M46" i="4"/>
  <c r="M48" i="4"/>
  <c r="M75" i="4"/>
  <c r="M6" i="4"/>
  <c r="M25" i="4"/>
  <c r="M12" i="4"/>
  <c r="M36" i="4"/>
  <c r="M81" i="4"/>
  <c r="M30" i="4"/>
  <c r="M8" i="4"/>
  <c r="M3" i="4"/>
  <c r="M78" i="4"/>
  <c r="M21" i="4"/>
  <c r="M50" i="4"/>
  <c r="M10" i="4"/>
  <c r="O17" i="4" l="1"/>
  <c r="L63" i="4" l="1"/>
  <c r="M17" i="4" l="1"/>
  <c r="Y108" i="2"/>
  <c r="O70" i="4"/>
  <c r="O44" i="4"/>
  <c r="O77" i="4"/>
  <c r="O10" i="4"/>
  <c r="O40" i="4"/>
  <c r="O39" i="4"/>
  <c r="O43" i="4"/>
  <c r="O51" i="4"/>
  <c r="O54" i="4"/>
  <c r="O5" i="4"/>
  <c r="O13" i="4"/>
  <c r="O71" i="4"/>
  <c r="O33" i="4"/>
  <c r="O47" i="4"/>
  <c r="O27" i="4"/>
  <c r="O20" i="4"/>
  <c r="O14" i="4"/>
  <c r="O24" i="4"/>
  <c r="O59" i="4"/>
  <c r="O69" i="4"/>
  <c r="O23" i="4"/>
  <c r="O79" i="4"/>
  <c r="O64" i="4"/>
  <c r="O41" i="4"/>
  <c r="O35" i="4"/>
  <c r="O34" i="4"/>
  <c r="O29" i="4"/>
  <c r="O67" i="4"/>
  <c r="O25" i="4"/>
  <c r="O11" i="4"/>
  <c r="O32" i="4"/>
  <c r="O56" i="4"/>
  <c r="O62" i="4"/>
  <c r="O65" i="4"/>
  <c r="O9" i="4"/>
  <c r="O60" i="4"/>
  <c r="O50" i="4"/>
  <c r="O61" i="4"/>
  <c r="O45" i="4"/>
  <c r="O15" i="4"/>
  <c r="O73" i="4"/>
  <c r="O76" i="4"/>
  <c r="O21" i="4"/>
  <c r="O80" i="4"/>
  <c r="O7" i="4"/>
  <c r="O37" i="4"/>
  <c r="O78" i="4"/>
  <c r="O3" i="4"/>
  <c r="O49" i="4"/>
  <c r="O38" i="4"/>
  <c r="O6" i="4"/>
  <c r="O52" i="4"/>
  <c r="O55" i="4"/>
  <c r="O8" i="4"/>
  <c r="O19" i="4"/>
  <c r="O22" i="4"/>
  <c r="O30" i="4"/>
  <c r="O81" i="4"/>
  <c r="O72" i="4"/>
  <c r="O42" i="4"/>
  <c r="O68" i="4"/>
  <c r="O75" i="4"/>
  <c r="O58" i="4"/>
  <c r="O28" i="4"/>
  <c r="O4" i="4"/>
  <c r="O57" i="4"/>
  <c r="O48" i="4"/>
  <c r="O46" i="4"/>
  <c r="O74" i="4"/>
  <c r="O16" i="4"/>
  <c r="O18" i="4"/>
  <c r="O26" i="4"/>
  <c r="O36" i="4"/>
  <c r="O12" i="4"/>
  <c r="O53" i="4"/>
  <c r="O63" i="4"/>
  <c r="O66" i="4"/>
  <c r="AF3" i="2"/>
  <c r="Y3" i="2"/>
  <c r="AF2" i="2"/>
  <c r="Y2" i="2"/>
  <c r="AF1" i="2"/>
  <c r="Y1" i="2"/>
  <c r="F63" i="4" l="1"/>
  <c r="E63" i="4" s="1"/>
  <c r="AA107" i="2"/>
  <c r="AA106" i="2"/>
  <c r="AA92" i="2"/>
  <c r="AA93" i="2"/>
  <c r="AA95" i="2"/>
  <c r="AC93" i="2"/>
  <c r="AA100" i="2"/>
  <c r="AA105" i="2"/>
  <c r="AA94" i="2"/>
  <c r="O31" i="4"/>
  <c r="L37" i="4"/>
  <c r="L15" i="4"/>
  <c r="L32" i="4"/>
  <c r="L27" i="4"/>
  <c r="L16" i="4"/>
  <c r="L66" i="4"/>
  <c r="L4" i="4"/>
  <c r="L68" i="4"/>
  <c r="L55" i="4"/>
  <c r="L57" i="4"/>
  <c r="L22" i="4"/>
  <c r="L60" i="4"/>
  <c r="L81" i="4"/>
  <c r="L38" i="4"/>
  <c r="L61" i="4"/>
  <c r="L45" i="4"/>
  <c r="F45" i="4" s="1"/>
  <c r="E45" i="4" s="1"/>
  <c r="L75" i="4"/>
  <c r="L11" i="4"/>
  <c r="L79" i="4"/>
  <c r="L47" i="4"/>
  <c r="L39" i="4"/>
  <c r="L12" i="4"/>
  <c r="L8" i="4"/>
  <c r="L76" i="4"/>
  <c r="L65" i="4"/>
  <c r="L24" i="4"/>
  <c r="L5" i="4"/>
  <c r="L44" i="4"/>
  <c r="F44" i="4" s="1"/>
  <c r="E44" i="4" s="1"/>
  <c r="L74" i="4"/>
  <c r="L50" i="4"/>
  <c r="L14" i="4"/>
  <c r="L40" i="4"/>
  <c r="L70" i="4"/>
  <c r="L34" i="4"/>
  <c r="L36" i="4"/>
  <c r="L30" i="4"/>
  <c r="L49" i="4"/>
  <c r="L7" i="4"/>
  <c r="L73" i="4"/>
  <c r="L62" i="4"/>
  <c r="L25" i="4"/>
  <c r="L35" i="4"/>
  <c r="L23" i="4"/>
  <c r="L33" i="4"/>
  <c r="L54" i="4"/>
  <c r="L26" i="4"/>
  <c r="L46" i="4"/>
  <c r="L28" i="4"/>
  <c r="L42" i="4"/>
  <c r="L52" i="4"/>
  <c r="L3" i="4"/>
  <c r="F3" i="4" s="1"/>
  <c r="L80" i="4"/>
  <c r="L56" i="4"/>
  <c r="L67" i="4"/>
  <c r="L41" i="4"/>
  <c r="L69" i="4"/>
  <c r="L20" i="4"/>
  <c r="L71" i="4"/>
  <c r="L51" i="4"/>
  <c r="L10" i="4"/>
  <c r="L31" i="4"/>
  <c r="L53" i="4"/>
  <c r="L18" i="4"/>
  <c r="L48" i="4"/>
  <c r="F48" i="4" s="1"/>
  <c r="L58" i="4"/>
  <c r="L72" i="4"/>
  <c r="L19" i="4"/>
  <c r="L6" i="4"/>
  <c r="L78" i="4"/>
  <c r="L21" i="4"/>
  <c r="L9" i="4"/>
  <c r="L29" i="4"/>
  <c r="L64" i="4"/>
  <c r="L59" i="4"/>
  <c r="L13" i="4"/>
  <c r="L43" i="4"/>
  <c r="L77" i="4"/>
  <c r="R3" i="2"/>
  <c r="R2" i="2"/>
  <c r="R1" i="2"/>
  <c r="K1" i="2"/>
  <c r="K2" i="2"/>
  <c r="K3" i="2"/>
  <c r="F21" i="4" l="1"/>
  <c r="E21" i="4" s="1"/>
  <c r="F43" i="4"/>
  <c r="E43" i="4" s="1"/>
  <c r="F29" i="4"/>
  <c r="E29" i="4" s="1"/>
  <c r="F6" i="4"/>
  <c r="E6" i="4" s="1"/>
  <c r="F10" i="4"/>
  <c r="E10" i="4" s="1"/>
  <c r="F69" i="4"/>
  <c r="E69" i="4" s="1"/>
  <c r="F80" i="4"/>
  <c r="E80" i="4" s="1"/>
  <c r="F28" i="4"/>
  <c r="E28" i="4" s="1"/>
  <c r="F23" i="4"/>
  <c r="E23" i="4" s="1"/>
  <c r="F73" i="4"/>
  <c r="E73" i="4" s="1"/>
  <c r="F36" i="4"/>
  <c r="E36" i="4" s="1"/>
  <c r="F14" i="4"/>
  <c r="E14" i="4" s="1"/>
  <c r="F5" i="4"/>
  <c r="E5" i="4" s="1"/>
  <c r="F8" i="4"/>
  <c r="E8" i="4" s="1"/>
  <c r="F47" i="4"/>
  <c r="E47" i="4" s="1"/>
  <c r="F60" i="4"/>
  <c r="E60" i="4" s="1"/>
  <c r="F68" i="4"/>
  <c r="E68" i="4" s="1"/>
  <c r="F13" i="4"/>
  <c r="E13" i="4" s="1"/>
  <c r="F9" i="4"/>
  <c r="E9" i="4" s="1"/>
  <c r="F19" i="4"/>
  <c r="E19" i="4" s="1"/>
  <c r="F18" i="4"/>
  <c r="E18" i="4" s="1"/>
  <c r="F51" i="4"/>
  <c r="E51" i="4" s="1"/>
  <c r="F41" i="4"/>
  <c r="E41" i="4" s="1"/>
  <c r="F46" i="4"/>
  <c r="E46" i="4" s="1"/>
  <c r="F35" i="4"/>
  <c r="E35" i="4" s="1"/>
  <c r="F7" i="4"/>
  <c r="E7" i="4" s="1"/>
  <c r="F34" i="4"/>
  <c r="E34" i="4" s="1"/>
  <c r="F50" i="4"/>
  <c r="E50" i="4" s="1"/>
  <c r="F24" i="4"/>
  <c r="E24" i="4" s="1"/>
  <c r="F12" i="4"/>
  <c r="E12" i="4" s="1"/>
  <c r="F79" i="4"/>
  <c r="E79" i="4" s="1"/>
  <c r="F61" i="4"/>
  <c r="E61" i="4" s="1"/>
  <c r="F22" i="4"/>
  <c r="E22" i="4" s="1"/>
  <c r="F4" i="4"/>
  <c r="E4" i="4" s="1"/>
  <c r="F27" i="4"/>
  <c r="E27" i="4" s="1"/>
  <c r="F37" i="4"/>
  <c r="E37" i="4" s="1"/>
  <c r="F59" i="4"/>
  <c r="E59" i="4" s="1"/>
  <c r="F72" i="4"/>
  <c r="E72" i="4" s="1"/>
  <c r="F53" i="4"/>
  <c r="E53" i="4" s="1"/>
  <c r="F71" i="4"/>
  <c r="E71" i="4" s="1"/>
  <c r="F67" i="4"/>
  <c r="E67" i="4" s="1"/>
  <c r="F52" i="4"/>
  <c r="E52" i="4" s="1"/>
  <c r="F26" i="4"/>
  <c r="E26" i="4" s="1"/>
  <c r="F54" i="4"/>
  <c r="E54" i="4" s="1"/>
  <c r="F25" i="4"/>
  <c r="E25" i="4" s="1"/>
  <c r="F49" i="4"/>
  <c r="E49" i="4" s="1"/>
  <c r="F70" i="4"/>
  <c r="E70" i="4" s="1"/>
  <c r="F74" i="4"/>
  <c r="E74" i="4" s="1"/>
  <c r="F65" i="4"/>
  <c r="E65" i="4" s="1"/>
  <c r="F11" i="4"/>
  <c r="E11" i="4" s="1"/>
  <c r="F38" i="4"/>
  <c r="E38" i="4" s="1"/>
  <c r="F57" i="4"/>
  <c r="E57" i="4" s="1"/>
  <c r="F66" i="4"/>
  <c r="E66" i="4" s="1"/>
  <c r="F32" i="4"/>
  <c r="E32" i="4" s="1"/>
  <c r="F77" i="4"/>
  <c r="E77" i="4" s="1"/>
  <c r="F64" i="4"/>
  <c r="E64" i="4" s="1"/>
  <c r="F78" i="4"/>
  <c r="E78" i="4" s="1"/>
  <c r="F58" i="4"/>
  <c r="E58" i="4" s="1"/>
  <c r="F31" i="4"/>
  <c r="E31" i="4" s="1"/>
  <c r="F20" i="4"/>
  <c r="E20" i="4" s="1"/>
  <c r="F56" i="4"/>
  <c r="E56" i="4" s="1"/>
  <c r="F42" i="4"/>
  <c r="E42" i="4" s="1"/>
  <c r="F33" i="4"/>
  <c r="E33" i="4" s="1"/>
  <c r="F62" i="4"/>
  <c r="E62" i="4" s="1"/>
  <c r="F30" i="4"/>
  <c r="E30" i="4" s="1"/>
  <c r="F40" i="4"/>
  <c r="E40" i="4" s="1"/>
  <c r="F76" i="4"/>
  <c r="E76" i="4" s="1"/>
  <c r="F39" i="4"/>
  <c r="E39" i="4" s="1"/>
  <c r="F75" i="4"/>
  <c r="E75" i="4" s="1"/>
  <c r="F81" i="4"/>
  <c r="E81" i="4" s="1"/>
  <c r="F55" i="4"/>
  <c r="E55" i="4" s="1"/>
  <c r="F16" i="4"/>
  <c r="E16" i="4" s="1"/>
  <c r="F15" i="4"/>
  <c r="E15" i="4" s="1"/>
  <c r="K17" i="4"/>
  <c r="E3" i="4"/>
  <c r="E48" i="4"/>
  <c r="L17" i="4"/>
  <c r="F17" i="4" l="1"/>
  <c r="E17" i="4" s="1"/>
</calcChain>
</file>

<file path=xl/sharedStrings.xml><?xml version="1.0" encoding="utf-8"?>
<sst xmlns="http://schemas.openxmlformats.org/spreadsheetml/2006/main" count="18699" uniqueCount="432">
  <si>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</si>
  <si>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</si>
  <si>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</si>
  <si>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</si>
  <si>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</si>
  <si>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</si>
  <si>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</si>
  <si>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</si>
  <si>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</si>
  <si>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</si>
  <si>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</si>
  <si>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</si>
  <si>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</si>
  <si>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</si>
  <si>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</si>
  <si>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</si>
  <si>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</si>
  <si>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</si>
  <si>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</si>
  <si>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</si>
  <si>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</si>
  <si>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</si>
  <si>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</si>
  <si>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</si>
  <si>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</si>
  <si>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</si>
  <si>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</si>
  <si>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</si>
  <si>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</si>
  <si>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</si>
  <si>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</si>
  <si>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</si>
  <si>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</si>
  <si>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</si>
  <si>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</si>
  <si>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</si>
  <si>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</si>
  <si>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</si>
  <si>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</si>
  <si>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</si>
  <si>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</si>
  <si>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</si>
  <si>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</si>
  <si>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</si>
  <si>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</si>
  <si>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</si>
  <si>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</si>
  <si>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</si>
  <si>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</si>
  <si>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</si>
  <si>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</si>
  <si>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</si>
  <si>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</si>
  <si>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</si>
  <si>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</si>
  <si>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</si>
  <si>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</si>
  <si>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</si>
  <si>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</si>
  <si>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</si>
  <si>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</si>
  <si>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</si>
  <si>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</si>
  <si>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</si>
  <si>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</si>
  <si>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</si>
  <si>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</si>
  <si>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</si>
  <si>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</si>
  <si>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</si>
  <si>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</si>
  <si>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</si>
  <si>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</si>
  <si>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</si>
  <si>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</si>
  <si>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</si>
  <si>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</si>
  <si>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</si>
  <si>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</si>
  <si>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</si>
  <si>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</si>
  <si>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</si>
  <si>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</si>
  <si>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</si>
  <si>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</si>
  <si>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</si>
  <si>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</si>
  <si>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</si>
  <si>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</si>
  <si>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</si>
  <si>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</si>
  <si>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</si>
  <si>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</si>
  <si>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</si>
  <si>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</si>
  <si>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</si>
  <si>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</si>
  <si>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</si>
  <si>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</si>
  <si>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</si>
  <si>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</si>
  <si>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</si>
  <si>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</si>
  <si>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</si>
  <si>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</si>
  <si>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</si>
  <si>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</si>
  <si>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</si>
  <si>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</si>
  <si>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</si>
  <si>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</si>
  <si>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</si>
  <si>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</si>
  <si>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</si>
  <si>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</si>
  <si>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</si>
  <si>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</si>
  <si>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</si>
  <si>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</si>
  <si>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</si>
  <si>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</si>
  <si>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</si>
  <si>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</si>
  <si>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</si>
  <si>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</si>
  <si>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</si>
  <si>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</si>
  <si>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</si>
  <si>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</si>
  <si>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</si>
  <si>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</si>
  <si>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</si>
  <si>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</si>
  <si>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</si>
  <si>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</si>
  <si>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</si>
  <si>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</si>
  <si>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</si>
  <si>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</si>
  <si>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</si>
  <si>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</si>
  <si>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</si>
  <si>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</si>
  <si>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</si>
  <si>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</si>
  <si>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</si>
  <si>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</si>
  <si>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</si>
  <si>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</si>
  <si>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</si>
  <si>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</si>
  <si>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</si>
  <si>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</si>
  <si>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</si>
  <si>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</si>
  <si>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</si>
  <si>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</si>
  <si>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</si>
  <si>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</si>
  <si>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</si>
  <si>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</si>
  <si>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</si>
  <si>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</si>
  <si>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</si>
  <si>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</si>
  <si>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</si>
  <si>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</si>
  <si>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</si>
  <si>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</si>
  <si>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</si>
  <si>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</si>
  <si>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</si>
  <si>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</si>
  <si>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</si>
  <si>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</si>
  <si>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</si>
  <si>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</si>
  <si>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</si>
  <si>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</si>
  <si>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</si>
  <si>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</si>
  <si>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</si>
  <si>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</si>
  <si>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</si>
  <si>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</si>
  <si>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</si>
  <si>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</si>
  <si>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</si>
  <si>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</si>
  <si>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</si>
  <si>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</si>
  <si>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</si>
  <si>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</si>
  <si>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</si>
  <si>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</si>
  <si>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</si>
  <si>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</si>
  <si>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</si>
  <si>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</si>
  <si>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</si>
  <si>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</si>
  <si>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</si>
  <si>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</si>
  <si>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</si>
  <si>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</si>
  <si>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</si>
  <si>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</si>
  <si>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</si>
  <si>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</si>
  <si>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</si>
  <si>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</si>
  <si>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</si>
  <si>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</si>
  <si>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</si>
  <si>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</si>
  <si>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</si>
  <si>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</si>
  <si>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</si>
  <si>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</si>
  <si>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</si>
  <si>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</si>
  <si>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</si>
  <si>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</si>
  <si>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</si>
  <si>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</si>
  <si>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</si>
  <si>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</si>
  <si>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</si>
  <si>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</si>
  <si>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</si>
  <si>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</si>
  <si>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</si>
  <si>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</si>
  <si>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</si>
  <si>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</si>
  <si>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</si>
  <si>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</si>
  <si>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</si>
  <si>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</si>
  <si>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</si>
  <si>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</si>
  <si>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</si>
  <si>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</si>
  <si>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</si>
  <si>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</si>
  <si>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</si>
  <si>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</si>
  <si>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</si>
  <si>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</si>
  <si>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</si>
  <si>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</si>
  <si>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</si>
  <si>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</si>
  <si>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</si>
  <si>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</si>
  <si>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</si>
  <si>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</si>
  <si>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</si>
  <si>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</si>
  <si>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</si>
  <si>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</si>
  <si>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</si>
  <si>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</si>
  <si>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</si>
  <si>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</si>
  <si>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</si>
  <si>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</si>
  <si>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</si>
  <si>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</si>
  <si>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</si>
  <si>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</si>
  <si>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</si>
  <si>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</si>
  <si>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</si>
  <si>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</si>
  <si>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</si>
  <si>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</si>
  <si>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</si>
  <si>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</si>
  <si>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</si>
  <si>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</si>
  <si>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</si>
  <si>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</si>
  <si>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</si>
  <si>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</si>
  <si>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</si>
  <si>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</si>
  <si>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</si>
  <si>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</si>
  <si>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</si>
  <si>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</si>
  <si>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</si>
  <si>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</si>
  <si>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</si>
  <si>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</si>
  <si>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</si>
  <si>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</si>
  <si>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</si>
  <si>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</si>
  <si>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</si>
  <si>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</si>
  <si>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</si>
  <si>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</si>
  <si>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</si>
  <si>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</si>
  <si>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</si>
  <si>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</si>
  <si>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</si>
  <si>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</si>
  <si>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</si>
  <si>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</si>
  <si>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</si>
  <si>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</si>
  <si>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</si>
  <si>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</si>
  <si>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</si>
  <si>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</si>
  <si>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</si>
  <si>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</si>
  <si>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</si>
  <si>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</si>
  <si>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</si>
  <si>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</si>
  <si>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</si>
  <si>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</si>
  <si>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</si>
  <si>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</si>
  <si>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</si>
  <si>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</si>
  <si>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</si>
  <si>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</si>
  <si>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</si>
  <si>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</si>
  <si>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</si>
  <si>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</si>
  <si>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</si>
  <si>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</si>
  <si>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</si>
  <si>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</si>
  <si>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</si>
  <si>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</si>
  <si>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</si>
  <si>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</si>
  <si>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</si>
  <si>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</si>
  <si>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</si>
  <si>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</si>
  <si>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</si>
  <si>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</si>
  <si>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</si>
  <si>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</si>
  <si>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</si>
  <si>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</si>
  <si>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</si>
  <si>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</si>
  <si>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</si>
  <si>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</si>
  <si>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</si>
  <si>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</si>
  <si>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</si>
  <si>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</si>
  <si>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</si>
  <si>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</si>
  <si>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</si>
  <si>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</si>
  <si>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</si>
  <si>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</si>
  <si>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</si>
  <si>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</si>
  <si>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</si>
  <si>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</si>
  <si>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</si>
  <si>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</si>
  <si>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</si>
  <si>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</si>
  <si>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</si>
  <si>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</si>
  <si>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</si>
  <si>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</si>
  <si>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</si>
  <si>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</si>
  <si>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</si>
  <si>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</si>
  <si>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</si>
  <si>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</si>
  <si>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</si>
  <si>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</si>
  <si>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</si>
  <si>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</si>
  <si>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</si>
  <si>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</si>
  <si>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</si>
  <si>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</si>
  <si>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</si>
  <si>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</si>
  <si>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</si>
  <si>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</si>
  <si>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</si>
  <si>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</si>
  <si>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</si>
  <si>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</si>
  <si>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</si>
  <si>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</si>
  <si>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</si>
  <si>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</si>
  <si>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</si>
  <si>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</si>
  <si>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</si>
  <si>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</si>
  <si>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</si>
  <si>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</si>
  <si>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</si>
  <si>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</si>
  <si>
    <t>Felix</t>
  </si>
  <si>
    <t>Fernandez</t>
  </si>
  <si>
    <t>James</t>
  </si>
  <si>
    <t>Havertz</t>
  </si>
  <si>
    <t>White</t>
  </si>
  <si>
    <t>Trossard</t>
  </si>
  <si>
    <t>A.Villa (D)</t>
  </si>
  <si>
    <t>Tottenham (D)</t>
  </si>
  <si>
    <t>Aaronson</t>
  </si>
  <si>
    <t>Bamford</t>
  </si>
  <si>
    <t>McKennie</t>
  </si>
  <si>
    <t>Harrison</t>
  </si>
  <si>
    <t>Antonio</t>
  </si>
  <si>
    <t>Bowen</t>
  </si>
  <si>
    <t>Rice</t>
  </si>
  <si>
    <t>Maddison</t>
  </si>
  <si>
    <t>Ramsey</t>
  </si>
  <si>
    <t>Douglas Luiz</t>
  </si>
  <si>
    <t>Watkins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</si>
</sst>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49</c:v>
                </c:pt>
                <c:pt idx="49">
                  <c:v>#N/A</c:v>
                </c:pt>
                <c:pt idx="50">
                  <c:v>49</c:v>
                </c:pt>
                <c:pt idx="51">
                  <c:v>#N/A</c:v>
                </c:pt>
                <c:pt idx="52">
                  <c:v>49</c:v>
                </c:pt>
                <c:pt idx="53">
                  <c:v>#N/A</c:v>
                </c:pt>
                <c:pt idx="54">
                  <c:v>49</c:v>
                </c:pt>
                <c:pt idx="55">
                  <c:v>49</c:v>
                </c:pt>
                <c:pt idx="56">
                  <c:v>47</c:v>
                </c:pt>
                <c:pt idx="57">
                  <c:v>#N/A</c:v>
                </c:pt>
                <c:pt idx="58">
                  <c:v>47</c:v>
                </c:pt>
                <c:pt idx="59">
                  <c:v>#N/A</c:v>
                </c:pt>
                <c:pt idx="60">
                  <c:v>47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2</c:v>
                </c:pt>
                <c:pt idx="49">
                  <c:v>#N/A</c:v>
                </c:pt>
                <c:pt idx="50">
                  <c:v>2</c:v>
                </c:pt>
                <c:pt idx="51">
                  <c:v>#N/A</c:v>
                </c:pt>
                <c:pt idx="52">
                  <c:v>1</c:v>
                </c:pt>
                <c:pt idx="53">
                  <c:v>#N/A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#N/A</c:v>
                </c:pt>
                <c:pt idx="58">
                  <c:v>1</c:v>
                </c:pt>
                <c:pt idx="59">
                  <c:v>#N/A</c:v>
                </c:pt>
                <c:pt idx="60">
                  <c:v>1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1</c:v>
                </c:pt>
                <c:pt idx="49">
                  <c:v>#N/A</c:v>
                </c:pt>
                <c:pt idx="50">
                  <c:v>1</c:v>
                </c:pt>
                <c:pt idx="51">
                  <c:v>#N/A</c:v>
                </c:pt>
                <c:pt idx="52">
                  <c:v>2</c:v>
                </c:pt>
                <c:pt idx="53">
                  <c:v>#N/A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#N/A</c:v>
                </c:pt>
                <c:pt idx="58">
                  <c:v>2</c:v>
                </c:pt>
                <c:pt idx="59">
                  <c:v>#N/A</c:v>
                </c:pt>
                <c:pt idx="60">
                  <c:v>2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Dodes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43</c:v>
                </c:pt>
                <c:pt idx="1">
                  <c:v>58</c:v>
                </c:pt>
                <c:pt idx="2">
                  <c:v>43</c:v>
                </c:pt>
                <c:pt idx="3">
                  <c:v>28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53</c:v>
                </c:pt>
                <c:pt idx="8">
                  <c:v>8</c:v>
                </c:pt>
                <c:pt idx="9">
                  <c:v>61</c:v>
                </c:pt>
                <c:pt idx="10">
                  <c:v>#N/A</c:v>
                </c:pt>
                <c:pt idx="11">
                  <c:v>61</c:v>
                </c:pt>
                <c:pt idx="12">
                  <c:v>58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49</c:v>
                </c:pt>
                <c:pt idx="17">
                  <c:v>49</c:v>
                </c:pt>
                <c:pt idx="18">
                  <c:v>44</c:v>
                </c:pt>
                <c:pt idx="19">
                  <c:v>39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26</c:v>
                </c:pt>
                <c:pt idx="24">
                  <c:v>17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9</c:v>
                </c:pt>
                <c:pt idx="29">
                  <c:v>12</c:v>
                </c:pt>
                <c:pt idx="30">
                  <c:v>9</c:v>
                </c:pt>
                <c:pt idx="31">
                  <c:v>13</c:v>
                </c:pt>
                <c:pt idx="32">
                  <c:v>#N/A</c:v>
                </c:pt>
                <c:pt idx="33">
                  <c:v>14</c:v>
                </c:pt>
                <c:pt idx="34">
                  <c:v>#N/A</c:v>
                </c:pt>
                <c:pt idx="35">
                  <c:v>14</c:v>
                </c:pt>
                <c:pt idx="36">
                  <c:v>12</c:v>
                </c:pt>
                <c:pt idx="37">
                  <c:v>11</c:v>
                </c:pt>
                <c:pt idx="38">
                  <c:v>11</c:v>
                </c:pt>
                <c:pt idx="39">
                  <c:v>9</c:v>
                </c:pt>
                <c:pt idx="40">
                  <c:v>#N/A</c:v>
                </c:pt>
                <c:pt idx="41">
                  <c:v>#N/A</c:v>
                </c:pt>
                <c:pt idx="42">
                  <c:v>11</c:v>
                </c:pt>
                <c:pt idx="43">
                  <c:v>10</c:v>
                </c:pt>
                <c:pt idx="44">
                  <c:v>11</c:v>
                </c:pt>
                <c:pt idx="45">
                  <c:v>#N/A</c:v>
                </c:pt>
                <c:pt idx="46">
                  <c:v>#N/A</c:v>
                </c:pt>
                <c:pt idx="47">
                  <c:v>6</c:v>
                </c:pt>
                <c:pt idx="48">
                  <c:v>5</c:v>
                </c:pt>
                <c:pt idx="49">
                  <c:v>#N/A</c:v>
                </c:pt>
                <c:pt idx="50">
                  <c:v>3</c:v>
                </c:pt>
                <c:pt idx="51">
                  <c:v>#N/A</c:v>
                </c:pt>
                <c:pt idx="52">
                  <c:v>3</c:v>
                </c:pt>
                <c:pt idx="53">
                  <c:v>#N/A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#N/A</c:v>
                </c:pt>
                <c:pt idx="58">
                  <c:v>3</c:v>
                </c:pt>
                <c:pt idx="59">
                  <c:v>#N/A</c:v>
                </c:pt>
                <c:pt idx="60">
                  <c:v>3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4</c:v>
                </c:pt>
                <c:pt idx="49">
                  <c:v>#N/A</c:v>
                </c:pt>
                <c:pt idx="50">
                  <c:v>5</c:v>
                </c:pt>
                <c:pt idx="51">
                  <c:v>#N/A</c:v>
                </c:pt>
                <c:pt idx="52">
                  <c:v>4</c:v>
                </c:pt>
                <c:pt idx="53">
                  <c:v>#N/A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#N/A</c:v>
                </c:pt>
                <c:pt idx="58">
                  <c:v>5</c:v>
                </c:pt>
                <c:pt idx="59">
                  <c:v>#N/A</c:v>
                </c:pt>
                <c:pt idx="60">
                  <c:v>5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Peter Čička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10</c:v>
                </c:pt>
                <c:pt idx="4">
                  <c:v>14</c:v>
                </c:pt>
                <c:pt idx="5">
                  <c:v>10</c:v>
                </c:pt>
                <c:pt idx="6">
                  <c:v>12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#N/A</c:v>
                </c:pt>
                <c:pt idx="11">
                  <c:v>5</c:v>
                </c:pt>
                <c:pt idx="12">
                  <c:v>8</c:v>
                </c:pt>
                <c:pt idx="13">
                  <c:v>14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#N/A</c:v>
                </c:pt>
                <c:pt idx="33">
                  <c:v>4</c:v>
                </c:pt>
                <c:pt idx="34">
                  <c:v>#N/A</c:v>
                </c:pt>
                <c:pt idx="35">
                  <c:v>4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6</c:v>
                </c:pt>
                <c:pt idx="40">
                  <c:v>#N/A</c:v>
                </c:pt>
                <c:pt idx="41">
                  <c:v>#N/A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#N/A</c:v>
                </c:pt>
                <c:pt idx="46">
                  <c:v>#N/A</c:v>
                </c:pt>
                <c:pt idx="47">
                  <c:v>8</c:v>
                </c:pt>
                <c:pt idx="48">
                  <c:v>6</c:v>
                </c:pt>
                <c:pt idx="49">
                  <c:v>#N/A</c:v>
                </c:pt>
                <c:pt idx="50">
                  <c:v>6</c:v>
                </c:pt>
                <c:pt idx="51">
                  <c:v>#N/A</c:v>
                </c:pt>
                <c:pt idx="52">
                  <c:v>6</c:v>
                </c:pt>
                <c:pt idx="53">
                  <c:v>#N/A</c:v>
                </c:pt>
                <c:pt idx="54">
                  <c:v>7</c:v>
                </c:pt>
                <c:pt idx="55">
                  <c:v>5</c:v>
                </c:pt>
                <c:pt idx="56">
                  <c:v>5</c:v>
                </c:pt>
                <c:pt idx="57">
                  <c:v>#N/A</c:v>
                </c:pt>
                <c:pt idx="58">
                  <c:v>4</c:v>
                </c:pt>
                <c:pt idx="59">
                  <c:v>#N/A</c:v>
                </c:pt>
                <c:pt idx="60">
                  <c:v>4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  <c:pt idx="0">
                  <c:v>Marek Konečný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48</c:v>
                </c:pt>
                <c:pt idx="1">
                  <c:v>42</c:v>
                </c:pt>
                <c:pt idx="2">
                  <c:v>23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28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#N/A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11</c:v>
                </c:pt>
                <c:pt idx="26">
                  <c:v>8</c:v>
                </c:pt>
                <c:pt idx="27">
                  <c:v>10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11</c:v>
                </c:pt>
                <c:pt idx="32">
                  <c:v>#N/A</c:v>
                </c:pt>
                <c:pt idx="33">
                  <c:v>12</c:v>
                </c:pt>
                <c:pt idx="34">
                  <c:v>#N/A</c:v>
                </c:pt>
                <c:pt idx="35">
                  <c:v>12</c:v>
                </c:pt>
                <c:pt idx="36">
                  <c:v>10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#N/A</c:v>
                </c:pt>
                <c:pt idx="41">
                  <c:v>#N/A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#N/A</c:v>
                </c:pt>
                <c:pt idx="46">
                  <c:v>#N/A</c:v>
                </c:pt>
                <c:pt idx="47">
                  <c:v>9</c:v>
                </c:pt>
                <c:pt idx="48">
                  <c:v>12</c:v>
                </c:pt>
                <c:pt idx="49">
                  <c:v>#N/A</c:v>
                </c:pt>
                <c:pt idx="50">
                  <c:v>7</c:v>
                </c:pt>
                <c:pt idx="51">
                  <c:v>#N/A</c:v>
                </c:pt>
                <c:pt idx="52">
                  <c:v>8</c:v>
                </c:pt>
                <c:pt idx="53">
                  <c:v>#N/A</c:v>
                </c:pt>
                <c:pt idx="54">
                  <c:v>5</c:v>
                </c:pt>
                <c:pt idx="55">
                  <c:v>6</c:v>
                </c:pt>
                <c:pt idx="56">
                  <c:v>6</c:v>
                </c:pt>
                <c:pt idx="57">
                  <c:v>#N/A</c:v>
                </c:pt>
                <c:pt idx="58">
                  <c:v>7</c:v>
                </c:pt>
                <c:pt idx="59">
                  <c:v>#N/A</c:v>
                </c:pt>
                <c:pt idx="60">
                  <c:v>7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  <c:pt idx="0">
                  <c:v>Rajjum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20</c:v>
                </c:pt>
                <c:pt idx="10">
                  <c:v>#N/A</c:v>
                </c:pt>
                <c:pt idx="11">
                  <c:v>24</c:v>
                </c:pt>
                <c:pt idx="12">
                  <c:v>17</c:v>
                </c:pt>
                <c:pt idx="13">
                  <c:v>17</c:v>
                </c:pt>
                <c:pt idx="14">
                  <c:v>19</c:v>
                </c:pt>
                <c:pt idx="15">
                  <c:v>19</c:v>
                </c:pt>
                <c:pt idx="16">
                  <c:v>21</c:v>
                </c:pt>
                <c:pt idx="17">
                  <c:v>21</c:v>
                </c:pt>
                <c:pt idx="18">
                  <c:v>18</c:v>
                </c:pt>
                <c:pt idx="19">
                  <c:v>20</c:v>
                </c:pt>
                <c:pt idx="20">
                  <c:v>14</c:v>
                </c:pt>
                <c:pt idx="21">
                  <c:v>12</c:v>
                </c:pt>
                <c:pt idx="22">
                  <c:v>12</c:v>
                </c:pt>
                <c:pt idx="23">
                  <c:v>21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16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#N/A</c:v>
                </c:pt>
                <c:pt idx="33">
                  <c:v>17</c:v>
                </c:pt>
                <c:pt idx="34">
                  <c:v>#N/A</c:v>
                </c:pt>
                <c:pt idx="35">
                  <c:v>17</c:v>
                </c:pt>
                <c:pt idx="36">
                  <c:v>15</c:v>
                </c:pt>
                <c:pt idx="37">
                  <c:v>14</c:v>
                </c:pt>
                <c:pt idx="38">
                  <c:v>14</c:v>
                </c:pt>
                <c:pt idx="39">
                  <c:v>15</c:v>
                </c:pt>
                <c:pt idx="40">
                  <c:v>#N/A</c:v>
                </c:pt>
                <c:pt idx="41">
                  <c:v>#N/A</c:v>
                </c:pt>
                <c:pt idx="42">
                  <c:v>14</c:v>
                </c:pt>
                <c:pt idx="43">
                  <c:v>15</c:v>
                </c:pt>
                <c:pt idx="44">
                  <c:v>14</c:v>
                </c:pt>
                <c:pt idx="45">
                  <c:v>#N/A</c:v>
                </c:pt>
                <c:pt idx="46">
                  <c:v>#N/A</c:v>
                </c:pt>
                <c:pt idx="47">
                  <c:v>17</c:v>
                </c:pt>
                <c:pt idx="48">
                  <c:v>14</c:v>
                </c:pt>
                <c:pt idx="49">
                  <c:v>#N/A</c:v>
                </c:pt>
                <c:pt idx="50">
                  <c:v>14</c:v>
                </c:pt>
                <c:pt idx="51">
                  <c:v>#N/A</c:v>
                </c:pt>
                <c:pt idx="52">
                  <c:v>12</c:v>
                </c:pt>
                <c:pt idx="53">
                  <c:v>#N/A</c:v>
                </c:pt>
                <c:pt idx="54">
                  <c:v>9</c:v>
                </c:pt>
                <c:pt idx="55">
                  <c:v>8</c:v>
                </c:pt>
                <c:pt idx="56">
                  <c:v>7</c:v>
                </c:pt>
                <c:pt idx="57">
                  <c:v>#N/A</c:v>
                </c:pt>
                <c:pt idx="58">
                  <c:v>6</c:v>
                </c:pt>
                <c:pt idx="59">
                  <c:v>#N/A</c:v>
                </c:pt>
                <c:pt idx="60">
                  <c:v>6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  <c:pt idx="0">
                  <c:v>boss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66</c:v>
                </c:pt>
                <c:pt idx="1">
                  <c:v>53</c:v>
                </c:pt>
                <c:pt idx="2">
                  <c:v>56</c:v>
                </c:pt>
                <c:pt idx="3">
                  <c:v>52</c:v>
                </c:pt>
                <c:pt idx="4">
                  <c:v>52</c:v>
                </c:pt>
                <c:pt idx="5">
                  <c:v>55</c:v>
                </c:pt>
                <c:pt idx="6">
                  <c:v>55</c:v>
                </c:pt>
                <c:pt idx="7">
                  <c:v>58</c:v>
                </c:pt>
                <c:pt idx="8">
                  <c:v>22</c:v>
                </c:pt>
                <c:pt idx="9">
                  <c:v>57</c:v>
                </c:pt>
                <c:pt idx="10">
                  <c:v>#N/A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51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36</c:v>
                </c:pt>
                <c:pt idx="19">
                  <c:v>36</c:v>
                </c:pt>
                <c:pt idx="20">
                  <c:v>29</c:v>
                </c:pt>
                <c:pt idx="21">
                  <c:v>25</c:v>
                </c:pt>
                <c:pt idx="22">
                  <c:v>25</c:v>
                </c:pt>
                <c:pt idx="23">
                  <c:v>32</c:v>
                </c:pt>
                <c:pt idx="24">
                  <c:v>31</c:v>
                </c:pt>
                <c:pt idx="25">
                  <c:v>23</c:v>
                </c:pt>
                <c:pt idx="26">
                  <c:v>22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#N/A</c:v>
                </c:pt>
                <c:pt idx="33">
                  <c:v>26</c:v>
                </c:pt>
                <c:pt idx="34">
                  <c:v>#N/A</c:v>
                </c:pt>
                <c:pt idx="35">
                  <c:v>26</c:v>
                </c:pt>
                <c:pt idx="36">
                  <c:v>27</c:v>
                </c:pt>
                <c:pt idx="37">
                  <c:v>26</c:v>
                </c:pt>
                <c:pt idx="38">
                  <c:v>26</c:v>
                </c:pt>
                <c:pt idx="39">
                  <c:v>27</c:v>
                </c:pt>
                <c:pt idx="40">
                  <c:v>#N/A</c:v>
                </c:pt>
                <c:pt idx="41">
                  <c:v>#N/A</c:v>
                </c:pt>
                <c:pt idx="42">
                  <c:v>21</c:v>
                </c:pt>
                <c:pt idx="43">
                  <c:v>22</c:v>
                </c:pt>
                <c:pt idx="44">
                  <c:v>21</c:v>
                </c:pt>
                <c:pt idx="45">
                  <c:v>#N/A</c:v>
                </c:pt>
                <c:pt idx="46">
                  <c:v>#N/A</c:v>
                </c:pt>
                <c:pt idx="47">
                  <c:v>22</c:v>
                </c:pt>
                <c:pt idx="48">
                  <c:v>21</c:v>
                </c:pt>
                <c:pt idx="49">
                  <c:v>#N/A</c:v>
                </c:pt>
                <c:pt idx="50">
                  <c:v>19</c:v>
                </c:pt>
                <c:pt idx="51">
                  <c:v>#N/A</c:v>
                </c:pt>
                <c:pt idx="52">
                  <c:v>16</c:v>
                </c:pt>
                <c:pt idx="53">
                  <c:v>#N/A</c:v>
                </c:pt>
                <c:pt idx="54">
                  <c:v>12</c:v>
                </c:pt>
                <c:pt idx="55">
                  <c:v>9</c:v>
                </c:pt>
                <c:pt idx="56">
                  <c:v>8</c:v>
                </c:pt>
                <c:pt idx="57">
                  <c:v>#N/A</c:v>
                </c:pt>
                <c:pt idx="58">
                  <c:v>8</c:v>
                </c:pt>
                <c:pt idx="59">
                  <c:v>#N/A</c:v>
                </c:pt>
                <c:pt idx="60">
                  <c:v>8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Tottenham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A.Villa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3</c:v>
                </c:pt>
                <c:pt idx="48">
                  <c:v>3</c:v>
                </c:pt>
                <c:pt idx="49">
                  <c:v>#N/A</c:v>
                </c:pt>
                <c:pt idx="50">
                  <c:v>4</c:v>
                </c:pt>
                <c:pt idx="51">
                  <c:v>#N/A</c:v>
                </c:pt>
                <c:pt idx="52">
                  <c:v>5</c:v>
                </c:pt>
                <c:pt idx="53">
                  <c:v>#N/A</c:v>
                </c:pt>
                <c:pt idx="54">
                  <c:v>6</c:v>
                </c:pt>
                <c:pt idx="55">
                  <c:v>7</c:v>
                </c:pt>
                <c:pt idx="56">
                  <c:v>9</c:v>
                </c:pt>
                <c:pt idx="57">
                  <c:v>#N/A</c:v>
                </c:pt>
                <c:pt idx="58">
                  <c:v>10</c:v>
                </c:pt>
                <c:pt idx="59">
                  <c:v>#N/A</c:v>
                </c:pt>
                <c:pt idx="60">
                  <c:v>10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52192"/>
        <c:axId val="83820928"/>
      </c:lineChart>
      <c:catAx>
        <c:axId val="833521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820928"/>
        <c:crosses val="autoZero"/>
        <c:auto val="1"/>
        <c:lblAlgn val="ctr"/>
        <c:lblOffset val="100"/>
        <c:noMultiLvlLbl val="0"/>
      </c:catAx>
      <c:valAx>
        <c:axId val="83820928"/>
        <c:scaling>
          <c:orientation val="maxMin"/>
          <c:max val="10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33521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W88"/>
  <sheetViews>
    <sheetView zoomScale="80" zoomScaleNormal="80" workbookViewId="0">
      <pane xSplit="3" ySplit="5" topLeftCell="MS36" activePane="bottomRight" state="frozen"/>
      <selection pane="topRight" activeCell="D1" sqref="D1"/>
      <selection pane="bottomLeft" activeCell="A6" sqref="A6"/>
      <selection pane="bottomRight" activeCell="NE81" sqref="NE81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4" width="2.7109375" style="41" customWidth="1"/>
    <col min="5" max="5" width="1.7109375" style="41" customWidth="1"/>
    <col min="6" max="6" width="2.7109375" style="41" customWidth="1"/>
    <col min="7" max="8" width="11.28515625" style="41" bestFit="1" customWidth="1"/>
    <col min="9" max="9" width="0.85546875" style="41" customWidth="1"/>
    <col min="10" max="10" width="2.7109375" style="20" customWidth="1"/>
    <col min="11" max="11" width="1.7109375" style="20" customWidth="1"/>
    <col min="12" max="12" width="2.7109375" style="20" customWidth="1"/>
    <col min="13" max="13" width="8.5703125" style="20" bestFit="1" customWidth="1"/>
    <col min="14" max="14" width="11.28515625" style="20" bestFit="1" customWidth="1"/>
    <col min="15" max="15" width="0.85546875" style="20" customWidth="1"/>
    <col min="16" max="16" width="2.7109375" style="20" customWidth="1"/>
    <col min="17" max="17" width="1.7109375" style="20" customWidth="1"/>
    <col min="18" max="18" width="2.7109375" style="20" customWidth="1"/>
    <col min="19" max="19" width="8.5703125" style="20" bestFit="1" customWidth="1"/>
    <col min="20" max="20" width="11.28515625" style="20" bestFit="1" customWidth="1"/>
    <col min="21" max="21" width="0.85546875" style="20" customWidth="1"/>
    <col min="22" max="22" width="2.7109375" style="20" customWidth="1"/>
    <col min="23" max="23" width="1.7109375" style="20" customWidth="1"/>
    <col min="24" max="24" width="2.7109375" style="20" customWidth="1"/>
    <col min="25" max="26" width="10.7109375" style="20" bestFit="1" customWidth="1"/>
    <col min="27" max="27" width="0.85546875" style="20" customWidth="1"/>
    <col min="28" max="28" width="2.7109375" style="20" customWidth="1"/>
    <col min="29" max="29" width="1.7109375" style="20" customWidth="1"/>
    <col min="30" max="30" width="2.7109375" style="20" customWidth="1"/>
    <col min="31" max="31" width="9.28515625" style="20" bestFit="1" customWidth="1"/>
    <col min="32" max="32" width="11.28515625" style="20" bestFit="1" customWidth="1"/>
    <col min="33" max="33" width="0.85546875" style="49" customWidth="1"/>
    <col min="34" max="34" width="2.7109375" style="49" customWidth="1"/>
    <col min="35" max="35" width="1.7109375" style="49" customWidth="1"/>
    <col min="36" max="36" width="2.7109375" style="49" customWidth="1"/>
    <col min="37" max="37" width="12" style="49" customWidth="1"/>
    <col min="38" max="38" width="10.42578125" style="49" bestFit="1" customWidth="1"/>
    <col min="39" max="39" width="0.85546875" style="20" customWidth="1"/>
    <col min="40" max="40" width="2.7109375" style="20" customWidth="1"/>
    <col min="41" max="41" width="1.7109375" style="20" customWidth="1"/>
    <col min="42" max="42" width="2.7109375" style="20" customWidth="1"/>
    <col min="43" max="43" width="9.140625" style="20"/>
    <col min="44" max="44" width="10.85546875" style="20" bestFit="1" customWidth="1"/>
    <col min="45" max="45" width="0.85546875" style="49" customWidth="1"/>
    <col min="46" max="46" width="2.7109375" style="49" customWidth="1"/>
    <col min="47" max="47" width="1.7109375" style="49" customWidth="1"/>
    <col min="48" max="48" width="2.7109375" style="49" customWidth="1"/>
    <col min="49" max="49" width="8.42578125" style="49" bestFit="1" customWidth="1"/>
    <col min="50" max="50" width="10.85546875" style="49" bestFit="1" customWidth="1"/>
    <col min="51" max="51" width="0.85546875" style="49" customWidth="1"/>
    <col min="52" max="52" width="2.7109375" style="49" customWidth="1"/>
    <col min="53" max="53" width="1.7109375" style="49" customWidth="1"/>
    <col min="54" max="54" width="2.7109375" style="49" customWidth="1"/>
    <col min="55" max="55" width="9.140625" style="49"/>
    <col min="56" max="56" width="11.5703125" style="20" bestFit="1" customWidth="1"/>
    <col min="57" max="57" width="0.85546875" style="49" customWidth="1"/>
    <col min="58" max="58" width="2.7109375" style="49" customWidth="1"/>
    <col min="59" max="59" width="1.7109375" style="49" customWidth="1"/>
    <col min="60" max="60" width="2.7109375" style="49" customWidth="1"/>
    <col min="61" max="61" width="9.42578125" style="49" bestFit="1" customWidth="1"/>
    <col min="62" max="62" width="10.85546875" style="49" bestFit="1" customWidth="1"/>
    <col min="63" max="63" width="0.85546875" style="20" customWidth="1"/>
    <col min="64" max="64" width="2.7109375" style="20" customWidth="1"/>
    <col min="65" max="65" width="1.7109375" style="20" customWidth="1"/>
    <col min="66" max="66" width="2.7109375" style="20" customWidth="1"/>
    <col min="67" max="67" width="9.140625" style="20"/>
    <col min="68" max="68" width="10.42578125" style="20" bestFit="1" customWidth="1"/>
    <col min="69" max="69" width="0.85546875" style="20" customWidth="1"/>
    <col min="70" max="70" width="2.7109375" style="20" customWidth="1"/>
    <col min="71" max="71" width="1.7109375" style="20" customWidth="1"/>
    <col min="72" max="72" width="2.7109375" style="20" customWidth="1"/>
    <col min="73" max="73" width="8.140625" style="20" bestFit="1" customWidth="1"/>
    <col min="74" max="74" width="9.140625" style="20" customWidth="1"/>
    <col min="75" max="75" width="0.85546875" style="49" customWidth="1"/>
    <col min="76" max="76" width="2.7109375" style="49" customWidth="1"/>
    <col min="77" max="77" width="1.7109375" style="49" customWidth="1"/>
    <col min="78" max="78" width="2.7109375" style="49" customWidth="1"/>
    <col min="79" max="80" width="9.140625" style="49"/>
    <col min="81" max="81" width="0.85546875" style="20" customWidth="1"/>
    <col min="82" max="82" width="2.7109375" style="20" customWidth="1"/>
    <col min="83" max="83" width="1.7109375" style="20" customWidth="1"/>
    <col min="84" max="84" width="2.7109375" style="20" customWidth="1"/>
    <col min="85" max="85" width="9" style="20" bestFit="1" customWidth="1"/>
    <col min="86" max="86" width="10.85546875" style="20" bestFit="1" customWidth="1"/>
    <col min="87" max="87" width="0.85546875" style="49" customWidth="1"/>
    <col min="88" max="88" width="2.7109375" style="49" customWidth="1"/>
    <col min="89" max="89" width="1.7109375" style="49" customWidth="1"/>
    <col min="90" max="90" width="2.7109375" style="49" customWidth="1"/>
    <col min="91" max="91" width="8.7109375" style="49" bestFit="1" customWidth="1"/>
    <col min="92" max="92" width="10.85546875" style="49" bestFit="1" customWidth="1"/>
    <col min="93" max="93" width="0.85546875" style="20" customWidth="1"/>
    <col min="94" max="94" width="2.7109375" style="20" customWidth="1"/>
    <col min="95" max="95" width="1.7109375" style="20" customWidth="1"/>
    <col min="96" max="96" width="2.7109375" style="20" customWidth="1"/>
    <col min="97" max="98" width="10.85546875" style="20" bestFit="1" customWidth="1"/>
    <col min="99" max="99" width="0.85546875" style="49" customWidth="1"/>
    <col min="100" max="100" width="2.7109375" style="49" customWidth="1"/>
    <col min="101" max="101" width="1.7109375" style="49" customWidth="1"/>
    <col min="102" max="102" width="2.7109375" style="49" customWidth="1"/>
    <col min="103" max="103" width="8.7109375" style="49" bestFit="1" customWidth="1"/>
    <col min="104" max="104" width="10.85546875" style="49" bestFit="1" customWidth="1"/>
    <col min="105" max="105" width="0.85546875" style="20" customWidth="1"/>
    <col min="106" max="106" width="2.7109375" style="20" customWidth="1"/>
    <col min="107" max="107" width="1.7109375" style="20" customWidth="1"/>
    <col min="108" max="108" width="2.7109375" style="20" customWidth="1"/>
    <col min="109" max="110" width="9.140625" style="20"/>
    <col min="111" max="111" width="0.85546875" style="20" customWidth="1"/>
    <col min="112" max="112" width="2.7109375" style="20" customWidth="1"/>
    <col min="113" max="113" width="1.7109375" style="20" customWidth="1"/>
    <col min="114" max="114" width="2.7109375" style="20" customWidth="1"/>
    <col min="115" max="115" width="9" style="20" bestFit="1" customWidth="1"/>
    <col min="116" max="116" width="10.85546875" style="20" bestFit="1" customWidth="1"/>
    <col min="117" max="117" width="0.85546875" style="49" customWidth="1"/>
    <col min="118" max="118" width="2.7109375" style="49" customWidth="1"/>
    <col min="119" max="119" width="1.7109375" style="49" customWidth="1"/>
    <col min="120" max="120" width="2.7109375" style="49" customWidth="1"/>
    <col min="121" max="121" width="9" style="49" bestFit="1" customWidth="1"/>
    <col min="122" max="122" width="10.42578125" style="49" bestFit="1" customWidth="1"/>
    <col min="123" max="123" width="0.85546875" style="20" customWidth="1"/>
    <col min="124" max="124" width="2.7109375" style="20" customWidth="1"/>
    <col min="125" max="125" width="1.7109375" style="20" customWidth="1"/>
    <col min="126" max="126" width="2.7109375" style="20" customWidth="1"/>
    <col min="127" max="127" width="12" style="20" customWidth="1"/>
    <col min="128" max="128" width="12.28515625" style="20" customWidth="1"/>
    <col min="129" max="129" width="0.85546875" style="20" customWidth="1"/>
    <col min="130" max="130" width="2.7109375" style="20" customWidth="1"/>
    <col min="131" max="131" width="1.7109375" style="20" customWidth="1"/>
    <col min="132" max="132" width="2.7109375" style="20" customWidth="1"/>
    <col min="133" max="133" width="8.85546875" style="20" bestFit="1" customWidth="1"/>
    <col min="134" max="134" width="10.85546875" style="20" bestFit="1" customWidth="1"/>
    <col min="135" max="135" width="0.85546875" style="20" customWidth="1"/>
    <col min="136" max="136" width="2.7109375" style="20" customWidth="1"/>
    <col min="137" max="137" width="1.7109375" style="20" customWidth="1"/>
    <col min="138" max="138" width="2.7109375" style="20" customWidth="1"/>
    <col min="139" max="139" width="11.5703125" style="20" bestFit="1" customWidth="1"/>
    <col min="140" max="140" width="9.42578125" style="20" bestFit="1" customWidth="1"/>
    <col min="141" max="141" width="0.85546875" style="49" customWidth="1"/>
    <col min="142" max="142" width="2.7109375" style="49" customWidth="1"/>
    <col min="143" max="143" width="1.7109375" style="49" customWidth="1"/>
    <col min="144" max="144" width="2.7109375" style="49" customWidth="1"/>
    <col min="145" max="146" width="9.140625" style="49"/>
    <col min="147" max="147" width="0.85546875" style="20" customWidth="1"/>
    <col min="148" max="148" width="2.7109375" style="20" customWidth="1"/>
    <col min="149" max="149" width="1.7109375" style="20" customWidth="1"/>
    <col min="150" max="150" width="2.7109375" style="20" customWidth="1"/>
    <col min="151" max="151" width="9.140625" style="20"/>
    <col min="152" max="152" width="10.85546875" style="20" bestFit="1" customWidth="1"/>
    <col min="153" max="153" width="0.85546875" style="20" customWidth="1"/>
    <col min="154" max="154" width="3.28515625" style="20" customWidth="1"/>
    <col min="155" max="155" width="1.85546875" style="20" customWidth="1"/>
    <col min="156" max="156" width="2.5703125" style="20" customWidth="1"/>
    <col min="157" max="157" width="8.85546875" style="20" customWidth="1"/>
    <col min="158" max="158" width="10.85546875" style="20" bestFit="1" customWidth="1"/>
    <col min="159" max="159" width="0.85546875" style="20" customWidth="1"/>
    <col min="160" max="160" width="2.7109375" style="20" customWidth="1"/>
    <col min="161" max="161" width="1.7109375" style="20" customWidth="1"/>
    <col min="162" max="162" width="2.7109375" style="20" customWidth="1"/>
    <col min="163" max="163" width="9.5703125" style="20" customWidth="1"/>
    <col min="164" max="164" width="10.42578125" style="20" bestFit="1" customWidth="1"/>
    <col min="165" max="165" width="0.85546875" style="49" customWidth="1"/>
    <col min="166" max="166" width="2.7109375" style="49" customWidth="1"/>
    <col min="167" max="167" width="1.7109375" style="49" customWidth="1"/>
    <col min="168" max="168" width="2.7109375" style="49" customWidth="1"/>
    <col min="169" max="170" width="9.140625" style="49"/>
    <col min="171" max="171" width="0.85546875" style="20" customWidth="1"/>
    <col min="172" max="172" width="2.7109375" style="20" customWidth="1"/>
    <col min="173" max="173" width="1.7109375" style="20" customWidth="1"/>
    <col min="174" max="174" width="2.7109375" style="20" customWidth="1"/>
    <col min="175" max="175" width="9.140625" style="20"/>
    <col min="176" max="176" width="10.5703125" style="20" bestFit="1" customWidth="1"/>
    <col min="177" max="177" width="0.85546875" style="20" customWidth="1"/>
    <col min="178" max="178" width="2.7109375" style="20" customWidth="1"/>
    <col min="179" max="179" width="1.7109375" style="20" customWidth="1"/>
    <col min="180" max="180" width="2.7109375" style="20" customWidth="1"/>
    <col min="181" max="181" width="9.140625" style="20" customWidth="1"/>
    <col min="182" max="182" width="10.85546875" style="20" bestFit="1" customWidth="1"/>
    <col min="183" max="183" width="0.85546875" style="20" customWidth="1"/>
    <col min="184" max="184" width="2.7109375" style="20" customWidth="1"/>
    <col min="185" max="185" width="1.7109375" style="20" customWidth="1"/>
    <col min="186" max="186" width="2.7109375" style="20" customWidth="1"/>
    <col min="187" max="188" width="9.140625" style="20"/>
    <col min="189" max="189" width="0.85546875" style="49" customWidth="1"/>
    <col min="190" max="190" width="2.7109375" style="49" customWidth="1"/>
    <col min="191" max="191" width="1.7109375" style="49" customWidth="1"/>
    <col min="192" max="192" width="2.7109375" style="49" customWidth="1"/>
    <col min="193" max="193" width="9.140625" style="49"/>
    <col min="194" max="194" width="10.85546875" style="49" bestFit="1" customWidth="1"/>
    <col min="195" max="195" width="0.85546875" style="49" customWidth="1"/>
    <col min="196" max="196" width="2.7109375" style="49" hidden="1" customWidth="1"/>
    <col min="197" max="197" width="1.7109375" style="49" hidden="1" customWidth="1"/>
    <col min="198" max="198" width="2.7109375" style="49" hidden="1" customWidth="1"/>
    <col min="199" max="200" width="0" style="49" hidden="1" customWidth="1"/>
    <col min="201" max="201" width="0.85546875" style="49" customWidth="1"/>
    <col min="202" max="202" width="2.7109375" style="49" customWidth="1"/>
    <col min="203" max="203" width="1.7109375" style="49" customWidth="1"/>
    <col min="204" max="204" width="2.7109375" style="49" customWidth="1"/>
    <col min="205" max="205" width="11.5703125" style="49" bestFit="1" customWidth="1"/>
    <col min="206" max="206" width="10.85546875" style="49" bestFit="1" customWidth="1"/>
    <col min="207" max="207" width="0.85546875" style="20" customWidth="1"/>
    <col min="208" max="208" width="2.7109375" style="20" hidden="1" customWidth="1"/>
    <col min="209" max="209" width="1.7109375" style="20" hidden="1" customWidth="1"/>
    <col min="210" max="210" width="2.7109375" style="20" hidden="1" customWidth="1"/>
    <col min="211" max="212" width="0" style="20" hidden="1" customWidth="1"/>
    <col min="213" max="213" width="0.85546875" style="20" hidden="1" customWidth="1"/>
    <col min="214" max="214" width="2.7109375" style="20" customWidth="1"/>
    <col min="215" max="215" width="1.7109375" style="20" customWidth="1"/>
    <col min="216" max="216" width="2.7109375" style="20" customWidth="1"/>
    <col min="217" max="217" width="9.140625" style="20"/>
    <col min="218" max="218" width="10.85546875" style="20" bestFit="1" customWidth="1"/>
    <col min="219" max="219" width="0.85546875" style="49" customWidth="1"/>
    <col min="220" max="220" width="2.7109375" style="49" customWidth="1"/>
    <col min="221" max="221" width="1.7109375" style="49" customWidth="1"/>
    <col min="222" max="222" width="2.7109375" style="49" customWidth="1"/>
    <col min="223" max="223" width="11.5703125" style="49" bestFit="1" customWidth="1"/>
    <col min="224" max="224" width="10.85546875" style="49" bestFit="1" customWidth="1"/>
    <col min="225" max="225" width="0.85546875" style="20" customWidth="1"/>
    <col min="226" max="226" width="2.7109375" style="20" customWidth="1"/>
    <col min="227" max="227" width="1.7109375" style="20" customWidth="1"/>
    <col min="228" max="228" width="2.7109375" style="20" customWidth="1"/>
    <col min="229" max="229" width="9.7109375" style="20" bestFit="1" customWidth="1"/>
    <col min="230" max="230" width="10.85546875" style="20" bestFit="1" customWidth="1"/>
    <col min="231" max="231" width="0.85546875" style="20" customWidth="1"/>
    <col min="232" max="232" width="2.7109375" style="20" customWidth="1"/>
    <col min="233" max="233" width="1.7109375" style="20" customWidth="1"/>
    <col min="234" max="234" width="2.7109375" style="20" customWidth="1"/>
    <col min="235" max="235" width="9.140625" style="20"/>
    <col min="236" max="236" width="12.7109375" style="20" customWidth="1"/>
    <col min="237" max="237" width="0.85546875" style="49" customWidth="1"/>
    <col min="238" max="238" width="2.7109375" style="49" customWidth="1"/>
    <col min="239" max="239" width="1.7109375" style="49" customWidth="1"/>
    <col min="240" max="240" width="2.7109375" style="49" customWidth="1"/>
    <col min="241" max="241" width="9.140625" style="49"/>
    <col min="242" max="242" width="10.85546875" style="49" bestFit="1" customWidth="1"/>
    <col min="243" max="243" width="0.85546875" style="20" hidden="1" customWidth="1"/>
    <col min="244" max="244" width="2.7109375" style="20" hidden="1" customWidth="1"/>
    <col min="245" max="245" width="1.7109375" style="20" hidden="1" customWidth="1"/>
    <col min="246" max="246" width="2.7109375" style="20" hidden="1" customWidth="1"/>
    <col min="247" max="248" width="0" style="20" hidden="1" customWidth="1"/>
    <col min="249" max="249" width="0.85546875" style="20" hidden="1" customWidth="1"/>
    <col min="250" max="250" width="2.7109375" style="20" hidden="1" customWidth="1"/>
    <col min="251" max="251" width="1.7109375" style="20" hidden="1" customWidth="1"/>
    <col min="252" max="252" width="2.7109375" style="20" hidden="1" customWidth="1"/>
    <col min="253" max="254" width="0" style="20" hidden="1" customWidth="1"/>
    <col min="255" max="255" width="0.85546875" style="49" customWidth="1"/>
    <col min="256" max="256" width="2.7109375" style="49" customWidth="1"/>
    <col min="257" max="257" width="1.7109375" style="49" customWidth="1"/>
    <col min="258" max="258" width="2.7109375" style="49" customWidth="1"/>
    <col min="259" max="259" width="9.140625" style="49"/>
    <col min="260" max="260" width="10.85546875" style="49" bestFit="1" customWidth="1"/>
    <col min="261" max="261" width="0.85546875" style="49" customWidth="1"/>
    <col min="262" max="262" width="2.7109375" style="49" customWidth="1"/>
    <col min="263" max="263" width="1.7109375" style="49" customWidth="1"/>
    <col min="264" max="264" width="2.7109375" style="49" customWidth="1"/>
    <col min="265" max="265" width="9.140625" style="49"/>
    <col min="266" max="266" width="10.85546875" style="49" bestFit="1" customWidth="1"/>
    <col min="267" max="267" width="0.85546875" style="20" customWidth="1"/>
    <col min="268" max="268" width="2.7109375" style="20" customWidth="1"/>
    <col min="269" max="269" width="1.7109375" style="20" customWidth="1"/>
    <col min="270" max="270" width="2.7109375" style="20" customWidth="1"/>
    <col min="271" max="272" width="9.140625" style="20"/>
    <col min="273" max="273" width="0.85546875" style="49" customWidth="1"/>
    <col min="274" max="274" width="2.7109375" style="49" customWidth="1"/>
    <col min="275" max="275" width="1.7109375" style="49" customWidth="1"/>
    <col min="276" max="276" width="2.7109375" style="49" customWidth="1"/>
    <col min="277" max="277" width="9.140625" style="49"/>
    <col min="278" max="278" width="10.85546875" style="49" bestFit="1" customWidth="1"/>
    <col min="279" max="279" width="0.85546875" style="20" hidden="1" customWidth="1"/>
    <col min="280" max="280" width="2.7109375" style="20" hidden="1" customWidth="1"/>
    <col min="281" max="281" width="1.7109375" style="20" hidden="1" customWidth="1"/>
    <col min="282" max="282" width="2.7109375" style="20" hidden="1" customWidth="1"/>
    <col min="283" max="284" width="0" style="20" hidden="1" customWidth="1"/>
    <col min="285" max="285" width="0.85546875" style="20" customWidth="1"/>
    <col min="286" max="286" width="2.7109375" style="20" customWidth="1"/>
    <col min="287" max="287" width="1.7109375" style="20" customWidth="1"/>
    <col min="288" max="288" width="2.7109375" style="20" customWidth="1"/>
    <col min="289" max="289" width="10.5703125" style="20" bestFit="1" customWidth="1"/>
    <col min="290" max="290" width="10.42578125" style="20" bestFit="1" customWidth="1"/>
    <col min="291" max="291" width="0.85546875" style="49" customWidth="1"/>
    <col min="292" max="292" width="2.7109375" style="49" customWidth="1"/>
    <col min="293" max="293" width="1.7109375" style="49" customWidth="1"/>
    <col min="294" max="294" width="2.7109375" style="49" customWidth="1"/>
    <col min="295" max="295" width="10" style="49" bestFit="1" customWidth="1"/>
    <col min="296" max="296" width="10.5703125" style="49" bestFit="1" customWidth="1"/>
    <col min="297" max="297" width="0.85546875" style="20" customWidth="1"/>
    <col min="298" max="298" width="2.7109375" style="20" hidden="1" customWidth="1"/>
    <col min="299" max="299" width="1.7109375" style="20" hidden="1" customWidth="1"/>
    <col min="300" max="300" width="2.7109375" style="20" hidden="1" customWidth="1"/>
    <col min="301" max="302" width="0" style="20" hidden="1" customWidth="1"/>
    <col min="303" max="303" width="0.85546875" style="49" customWidth="1"/>
    <col min="304" max="304" width="2.7109375" style="49" customWidth="1"/>
    <col min="305" max="305" width="1.7109375" style="49" customWidth="1"/>
    <col min="306" max="306" width="2.7109375" style="49" customWidth="1"/>
    <col min="307" max="307" width="9.140625" style="49"/>
    <col min="308" max="308" width="11.5703125" style="49" bestFit="1" customWidth="1"/>
    <col min="309" max="309" width="0.85546875" style="20" hidden="1" customWidth="1"/>
    <col min="310" max="310" width="2.7109375" style="20" hidden="1" customWidth="1"/>
    <col min="311" max="311" width="1.7109375" style="20" hidden="1" customWidth="1"/>
    <col min="312" max="312" width="2.7109375" style="20" hidden="1" customWidth="1"/>
    <col min="313" max="314" width="0" style="20" hidden="1" customWidth="1"/>
    <col min="315" max="315" width="0.85546875" style="49" customWidth="1"/>
    <col min="316" max="316" width="2.7109375" style="49" customWidth="1"/>
    <col min="317" max="317" width="1.7109375" style="49" customWidth="1"/>
    <col min="318" max="318" width="2.7109375" style="49" customWidth="1"/>
    <col min="319" max="319" width="11.5703125" style="49" bestFit="1" customWidth="1"/>
    <col min="320" max="320" width="10.85546875" style="49" bestFit="1" customWidth="1"/>
    <col min="321" max="321" width="0.85546875" style="20" customWidth="1"/>
    <col min="322" max="322" width="2.7109375" style="20" hidden="1" customWidth="1"/>
    <col min="323" max="323" width="1.7109375" style="20" hidden="1" customWidth="1"/>
    <col min="324" max="324" width="2.7109375" style="20" hidden="1" customWidth="1"/>
    <col min="325" max="326" width="0" style="20" hidden="1" customWidth="1"/>
    <col min="327" max="327" width="0.85546875" style="49" hidden="1" customWidth="1"/>
    <col min="328" max="328" width="2.7109375" style="49" customWidth="1"/>
    <col min="329" max="329" width="1.7109375" style="49" customWidth="1"/>
    <col min="330" max="330" width="2.7109375" style="49" customWidth="1"/>
    <col min="331" max="331" width="9.140625" style="49"/>
    <col min="332" max="332" width="10.85546875" style="49" bestFit="1" customWidth="1"/>
    <col min="333" max="333" width="0.85546875" style="20" customWidth="1"/>
    <col min="334" max="334" width="2.7109375" style="20" customWidth="1"/>
    <col min="335" max="335" width="1.7109375" style="20" customWidth="1"/>
    <col min="336" max="336" width="2.7109375" style="20" customWidth="1"/>
    <col min="337" max="337" width="9.140625" style="20"/>
    <col min="338" max="338" width="10.42578125" style="20" bestFit="1" customWidth="1"/>
    <col min="339" max="339" width="0.85546875" style="49" customWidth="1"/>
    <col min="340" max="340" width="2.7109375" style="49" customWidth="1"/>
    <col min="341" max="341" width="1.7109375" style="49" customWidth="1"/>
    <col min="342" max="342" width="2.7109375" style="49" customWidth="1"/>
    <col min="343" max="343" width="9.140625" style="49"/>
    <col min="344" max="344" width="10.85546875" style="49" bestFit="1" customWidth="1"/>
    <col min="345" max="345" width="0.85546875" style="20" customWidth="1"/>
    <col min="346" max="346" width="2.7109375" style="20" hidden="1" customWidth="1"/>
    <col min="347" max="347" width="1.7109375" style="20" hidden="1" customWidth="1"/>
    <col min="348" max="348" width="2.7109375" style="20" hidden="1" customWidth="1"/>
    <col min="349" max="350" width="0" style="20" hidden="1" customWidth="1"/>
    <col min="351" max="351" width="0.85546875" style="49" hidden="1" customWidth="1"/>
    <col min="352" max="352" width="2.7109375" style="49" customWidth="1"/>
    <col min="353" max="353" width="1.7109375" style="49" customWidth="1"/>
    <col min="354" max="354" width="2.7109375" style="49" customWidth="1"/>
    <col min="355" max="355" width="9.140625" style="49"/>
    <col min="356" max="356" width="10.85546875" style="49" bestFit="1" customWidth="1"/>
    <col min="357" max="357" width="0.85546875" style="20" customWidth="1"/>
    <col min="358" max="358" width="2.7109375" style="20" hidden="1" customWidth="1"/>
    <col min="359" max="359" width="1.7109375" style="20" hidden="1" customWidth="1"/>
    <col min="360" max="360" width="2.7109375" style="20" hidden="1" customWidth="1"/>
    <col min="361" max="362" width="0" style="20" hidden="1" customWidth="1"/>
    <col min="363" max="363" width="0.85546875" style="49" hidden="1" customWidth="1"/>
    <col min="364" max="364" width="2.7109375" style="49" customWidth="1"/>
    <col min="365" max="365" width="1.7109375" style="49" customWidth="1"/>
    <col min="366" max="366" width="2.7109375" style="49" customWidth="1"/>
    <col min="367" max="367" width="9.140625" style="49"/>
    <col min="368" max="368" width="13.28515625" style="49" bestFit="1" customWidth="1"/>
    <col min="369" max="369" width="0.85546875" style="20" customWidth="1"/>
    <col min="370" max="370" width="2.7109375" style="20" customWidth="1"/>
    <col min="371" max="371" width="1.7109375" style="20" customWidth="1"/>
    <col min="372" max="372" width="2.7109375" style="20" customWidth="1"/>
    <col min="373" max="374" width="9.140625" style="20"/>
    <col min="375" max="375" width="0.85546875" style="20" hidden="1" customWidth="1"/>
    <col min="376" max="376" width="2.7109375" style="20" hidden="1" customWidth="1"/>
    <col min="377" max="377" width="1.7109375" style="20" hidden="1" customWidth="1"/>
    <col min="378" max="378" width="2.7109375" style="20" hidden="1" customWidth="1"/>
    <col min="379" max="380" width="0" style="20" hidden="1" customWidth="1"/>
    <col min="381" max="381" width="0.85546875" style="49" customWidth="1"/>
    <col min="382" max="382" width="2.7109375" style="49" hidden="1" customWidth="1"/>
    <col min="383" max="383" width="1.7109375" style="49" hidden="1" customWidth="1"/>
    <col min="384" max="384" width="2.7109375" style="49" hidden="1" customWidth="1"/>
    <col min="385" max="386" width="0" style="49" hidden="1" customWidth="1"/>
    <col min="387" max="16384" width="9.140625" style="20"/>
  </cols>
  <sheetData>
    <row r="1" spans="1:387" ht="18" customHeight="1" x14ac:dyDescent="0.2">
      <c r="A1" s="283"/>
      <c r="B1" s="283"/>
      <c r="C1" s="283"/>
      <c r="D1" s="275" t="s">
        <v>212</v>
      </c>
      <c r="E1" s="276"/>
      <c r="F1" s="276"/>
      <c r="G1" s="276"/>
      <c r="H1" s="277"/>
      <c r="I1" s="29"/>
      <c r="J1" s="266" t="s">
        <v>45</v>
      </c>
      <c r="K1" s="267"/>
      <c r="L1" s="267"/>
      <c r="M1" s="267"/>
      <c r="N1" s="268"/>
      <c r="O1" s="32"/>
      <c r="P1" s="266" t="s">
        <v>51</v>
      </c>
      <c r="Q1" s="267"/>
      <c r="R1" s="267"/>
      <c r="S1" s="267"/>
      <c r="T1" s="268"/>
      <c r="U1" s="32"/>
      <c r="V1" s="266" t="s">
        <v>53</v>
      </c>
      <c r="W1" s="267"/>
      <c r="X1" s="267"/>
      <c r="Y1" s="267"/>
      <c r="Z1" s="268"/>
      <c r="AA1" s="32"/>
      <c r="AB1" s="266" t="s">
        <v>54</v>
      </c>
      <c r="AC1" s="267"/>
      <c r="AD1" s="267"/>
      <c r="AE1" s="267"/>
      <c r="AF1" s="268"/>
      <c r="AG1" s="50"/>
      <c r="AH1" s="266" t="s">
        <v>55</v>
      </c>
      <c r="AI1" s="267"/>
      <c r="AJ1" s="267"/>
      <c r="AK1" s="267"/>
      <c r="AL1" s="268"/>
      <c r="AM1" s="32"/>
      <c r="AN1" s="266" t="s">
        <v>56</v>
      </c>
      <c r="AO1" s="267"/>
      <c r="AP1" s="267"/>
      <c r="AQ1" s="267"/>
      <c r="AR1" s="268"/>
      <c r="AS1" s="50"/>
      <c r="AT1" s="240" t="s">
        <v>207</v>
      </c>
      <c r="AU1" s="241"/>
      <c r="AV1" s="241"/>
      <c r="AW1" s="241"/>
      <c r="AX1" s="242"/>
      <c r="AY1" s="32"/>
      <c r="AZ1" s="266" t="s">
        <v>61</v>
      </c>
      <c r="BA1" s="267"/>
      <c r="BB1" s="267"/>
      <c r="BC1" s="267"/>
      <c r="BD1" s="268"/>
      <c r="BE1" s="50"/>
      <c r="BF1" s="240" t="s">
        <v>207</v>
      </c>
      <c r="BG1" s="241"/>
      <c r="BH1" s="241"/>
      <c r="BI1" s="241"/>
      <c r="BJ1" s="242"/>
      <c r="BK1" s="32"/>
      <c r="BL1" s="266" t="s">
        <v>62</v>
      </c>
      <c r="BM1" s="267"/>
      <c r="BN1" s="267"/>
      <c r="BO1" s="267"/>
      <c r="BP1" s="268"/>
      <c r="BQ1" s="32"/>
      <c r="BR1" s="266" t="s">
        <v>63</v>
      </c>
      <c r="BS1" s="267"/>
      <c r="BT1" s="267"/>
      <c r="BU1" s="267"/>
      <c r="BV1" s="268"/>
      <c r="BW1" s="50"/>
      <c r="BX1" s="240" t="s">
        <v>207</v>
      </c>
      <c r="BY1" s="241"/>
      <c r="BZ1" s="241"/>
      <c r="CA1" s="241"/>
      <c r="CB1" s="242"/>
      <c r="CC1" s="32"/>
      <c r="CD1" s="266" t="s">
        <v>64</v>
      </c>
      <c r="CE1" s="267"/>
      <c r="CF1" s="267"/>
      <c r="CG1" s="267"/>
      <c r="CH1" s="268"/>
      <c r="CI1" s="50"/>
      <c r="CJ1" s="240" t="s">
        <v>207</v>
      </c>
      <c r="CK1" s="241"/>
      <c r="CL1" s="241"/>
      <c r="CM1" s="241"/>
      <c r="CN1" s="242"/>
      <c r="CO1" s="32"/>
      <c r="CP1" s="266" t="s">
        <v>65</v>
      </c>
      <c r="CQ1" s="267"/>
      <c r="CR1" s="267"/>
      <c r="CS1" s="267"/>
      <c r="CT1" s="268"/>
      <c r="CU1" s="50"/>
      <c r="CV1" s="266" t="s">
        <v>66</v>
      </c>
      <c r="CW1" s="267"/>
      <c r="CX1" s="267"/>
      <c r="CY1" s="267"/>
      <c r="CZ1" s="268"/>
      <c r="DA1" s="32"/>
      <c r="DB1" s="266" t="s">
        <v>67</v>
      </c>
      <c r="DC1" s="267"/>
      <c r="DD1" s="267"/>
      <c r="DE1" s="267"/>
      <c r="DF1" s="268"/>
      <c r="DG1" s="32"/>
      <c r="DH1" s="240" t="s">
        <v>207</v>
      </c>
      <c r="DI1" s="241"/>
      <c r="DJ1" s="241"/>
      <c r="DK1" s="241"/>
      <c r="DL1" s="242"/>
      <c r="DM1" s="50"/>
      <c r="DN1" s="266" t="s">
        <v>68</v>
      </c>
      <c r="DO1" s="267"/>
      <c r="DP1" s="267"/>
      <c r="DQ1" s="267"/>
      <c r="DR1" s="268"/>
      <c r="DS1" s="32"/>
      <c r="DT1" s="240" t="s">
        <v>207</v>
      </c>
      <c r="DU1" s="241"/>
      <c r="DV1" s="241"/>
      <c r="DW1" s="241"/>
      <c r="DX1" s="242"/>
      <c r="DY1" s="32"/>
      <c r="DZ1" s="266" t="s">
        <v>69</v>
      </c>
      <c r="EA1" s="267"/>
      <c r="EB1" s="267"/>
      <c r="EC1" s="267"/>
      <c r="ED1" s="268"/>
      <c r="EE1" s="32"/>
      <c r="EF1" s="250" t="s">
        <v>53</v>
      </c>
      <c r="EG1" s="251"/>
      <c r="EH1" s="251"/>
      <c r="EI1" s="251"/>
      <c r="EJ1" s="252"/>
      <c r="EK1" s="50"/>
      <c r="EL1" s="266" t="s">
        <v>70</v>
      </c>
      <c r="EM1" s="267"/>
      <c r="EN1" s="267"/>
      <c r="EO1" s="267"/>
      <c r="EP1" s="268"/>
      <c r="EQ1" s="32"/>
      <c r="ER1" s="250" t="s">
        <v>54</v>
      </c>
      <c r="ES1" s="251"/>
      <c r="ET1" s="251"/>
      <c r="EU1" s="251"/>
      <c r="EV1" s="252"/>
      <c r="EW1" s="32"/>
      <c r="EX1" s="266" t="s">
        <v>71</v>
      </c>
      <c r="EY1" s="267"/>
      <c r="EZ1" s="267"/>
      <c r="FA1" s="267"/>
      <c r="FB1" s="268"/>
      <c r="FC1" s="32"/>
      <c r="FD1" s="266" t="s">
        <v>72</v>
      </c>
      <c r="FE1" s="267"/>
      <c r="FF1" s="267"/>
      <c r="FG1" s="267"/>
      <c r="FH1" s="268"/>
      <c r="FI1" s="50"/>
      <c r="FJ1" s="266" t="s">
        <v>73</v>
      </c>
      <c r="FK1" s="267"/>
      <c r="FL1" s="267"/>
      <c r="FM1" s="267"/>
      <c r="FN1" s="268"/>
      <c r="FO1" s="32"/>
      <c r="FP1" s="258" t="s">
        <v>53</v>
      </c>
      <c r="FQ1" s="259"/>
      <c r="FR1" s="259"/>
      <c r="FS1" s="259"/>
      <c r="FT1" s="260"/>
      <c r="FU1" s="32"/>
      <c r="FV1" s="258" t="s">
        <v>53</v>
      </c>
      <c r="FW1" s="259"/>
      <c r="FX1" s="259"/>
      <c r="FY1" s="259"/>
      <c r="FZ1" s="260"/>
      <c r="GA1" s="32"/>
      <c r="GB1" s="266" t="s">
        <v>74</v>
      </c>
      <c r="GC1" s="267"/>
      <c r="GD1" s="267"/>
      <c r="GE1" s="267"/>
      <c r="GF1" s="268"/>
      <c r="GG1" s="50"/>
      <c r="GH1" s="266" t="s">
        <v>75</v>
      </c>
      <c r="GI1" s="267"/>
      <c r="GJ1" s="267"/>
      <c r="GK1" s="267"/>
      <c r="GL1" s="268"/>
      <c r="GM1" s="50"/>
      <c r="GN1" s="250" t="s">
        <v>209</v>
      </c>
      <c r="GO1" s="251"/>
      <c r="GP1" s="251"/>
      <c r="GQ1" s="251"/>
      <c r="GR1" s="252"/>
      <c r="GS1" s="50"/>
      <c r="GT1" s="258" t="s">
        <v>54</v>
      </c>
      <c r="GU1" s="259"/>
      <c r="GV1" s="259"/>
      <c r="GW1" s="259"/>
      <c r="GX1" s="260"/>
      <c r="GY1" s="32"/>
      <c r="GZ1" s="250" t="s">
        <v>210</v>
      </c>
      <c r="HA1" s="251"/>
      <c r="HB1" s="251"/>
      <c r="HC1" s="251"/>
      <c r="HD1" s="252"/>
      <c r="HE1" s="32"/>
      <c r="HF1" s="266" t="s">
        <v>76</v>
      </c>
      <c r="HG1" s="267"/>
      <c r="HH1" s="267"/>
      <c r="HI1" s="267"/>
      <c r="HJ1" s="268"/>
      <c r="HK1" s="50"/>
      <c r="HL1" s="266" t="s">
        <v>77</v>
      </c>
      <c r="HM1" s="267"/>
      <c r="HN1" s="267"/>
      <c r="HO1" s="267"/>
      <c r="HP1" s="268"/>
      <c r="HQ1" s="32"/>
      <c r="HR1" s="240" t="s">
        <v>211</v>
      </c>
      <c r="HS1" s="241"/>
      <c r="HT1" s="241"/>
      <c r="HU1" s="241"/>
      <c r="HV1" s="242"/>
      <c r="HW1" s="32"/>
      <c r="HX1" s="266" t="s">
        <v>78</v>
      </c>
      <c r="HY1" s="267"/>
      <c r="HZ1" s="267"/>
      <c r="IA1" s="267"/>
      <c r="IB1" s="268"/>
      <c r="IC1" s="50"/>
      <c r="ID1" s="266" t="s">
        <v>79</v>
      </c>
      <c r="IE1" s="267"/>
      <c r="IF1" s="267"/>
      <c r="IG1" s="267"/>
      <c r="IH1" s="268"/>
      <c r="II1" s="32"/>
      <c r="IJ1" s="250" t="s">
        <v>212</v>
      </c>
      <c r="IK1" s="251"/>
      <c r="IL1" s="251"/>
      <c r="IM1" s="251"/>
      <c r="IN1" s="252"/>
      <c r="IO1" s="32"/>
      <c r="IP1" s="258" t="s">
        <v>55</v>
      </c>
      <c r="IQ1" s="259"/>
      <c r="IR1" s="259"/>
      <c r="IS1" s="259"/>
      <c r="IT1" s="260"/>
      <c r="IU1" s="50"/>
      <c r="IV1" s="266" t="s">
        <v>80</v>
      </c>
      <c r="IW1" s="267"/>
      <c r="IX1" s="267"/>
      <c r="IY1" s="267"/>
      <c r="IZ1" s="268"/>
      <c r="JA1" s="50"/>
      <c r="JB1" s="240" t="s">
        <v>213</v>
      </c>
      <c r="JC1" s="241"/>
      <c r="JD1" s="241"/>
      <c r="JE1" s="241"/>
      <c r="JF1" s="242"/>
      <c r="JG1" s="32"/>
      <c r="JH1" s="266" t="s">
        <v>81</v>
      </c>
      <c r="JI1" s="267"/>
      <c r="JJ1" s="267"/>
      <c r="JK1" s="267"/>
      <c r="JL1" s="268"/>
      <c r="JM1" s="50"/>
      <c r="JN1" s="266" t="s">
        <v>82</v>
      </c>
      <c r="JO1" s="267"/>
      <c r="JP1" s="267"/>
      <c r="JQ1" s="267"/>
      <c r="JR1" s="268"/>
      <c r="JS1" s="32"/>
      <c r="JT1" s="258" t="s">
        <v>208</v>
      </c>
      <c r="JU1" s="259"/>
      <c r="JV1" s="259"/>
      <c r="JW1" s="259"/>
      <c r="JX1" s="260"/>
      <c r="JY1" s="32"/>
      <c r="JZ1" s="266" t="s">
        <v>83</v>
      </c>
      <c r="KA1" s="267"/>
      <c r="KB1" s="267"/>
      <c r="KC1" s="267"/>
      <c r="KD1" s="268"/>
      <c r="KE1" s="50"/>
      <c r="KF1" s="266" t="s">
        <v>84</v>
      </c>
      <c r="KG1" s="267"/>
      <c r="KH1" s="267"/>
      <c r="KI1" s="267"/>
      <c r="KJ1" s="268"/>
      <c r="KK1" s="32"/>
      <c r="KL1" s="240" t="s">
        <v>214</v>
      </c>
      <c r="KM1" s="241"/>
      <c r="KN1" s="241"/>
      <c r="KO1" s="241"/>
      <c r="KP1" s="242"/>
      <c r="KQ1" s="50"/>
      <c r="KR1" s="266" t="s">
        <v>85</v>
      </c>
      <c r="KS1" s="267"/>
      <c r="KT1" s="267"/>
      <c r="KU1" s="267"/>
      <c r="KV1" s="268"/>
      <c r="KW1" s="32"/>
      <c r="KX1" s="240" t="s">
        <v>215</v>
      </c>
      <c r="KY1" s="241"/>
      <c r="KZ1" s="241"/>
      <c r="LA1" s="241"/>
      <c r="LB1" s="242"/>
      <c r="LC1" s="50"/>
      <c r="LD1" s="266" t="s">
        <v>86</v>
      </c>
      <c r="LE1" s="267"/>
      <c r="LF1" s="267"/>
      <c r="LG1" s="267"/>
      <c r="LH1" s="268"/>
      <c r="LI1" s="32"/>
      <c r="LJ1" s="258" t="s">
        <v>216</v>
      </c>
      <c r="LK1" s="259"/>
      <c r="LL1" s="259"/>
      <c r="LM1" s="259"/>
      <c r="LN1" s="260"/>
      <c r="LO1" s="50"/>
      <c r="LP1" s="266" t="s">
        <v>87</v>
      </c>
      <c r="LQ1" s="267"/>
      <c r="LR1" s="267"/>
      <c r="LS1" s="267"/>
      <c r="LT1" s="268"/>
      <c r="LU1" s="32"/>
      <c r="LV1" s="266" t="s">
        <v>88</v>
      </c>
      <c r="LW1" s="267"/>
      <c r="LX1" s="267"/>
      <c r="LY1" s="267"/>
      <c r="LZ1" s="268"/>
      <c r="MA1" s="50"/>
      <c r="MB1" s="266" t="s">
        <v>89</v>
      </c>
      <c r="MC1" s="267"/>
      <c r="MD1" s="267"/>
      <c r="ME1" s="267"/>
      <c r="MF1" s="268"/>
      <c r="MG1" s="32"/>
      <c r="MH1" s="240" t="s">
        <v>209</v>
      </c>
      <c r="MI1" s="241"/>
      <c r="MJ1" s="241"/>
      <c r="MK1" s="241"/>
      <c r="ML1" s="242"/>
      <c r="MM1" s="50"/>
      <c r="MN1" s="266" t="s">
        <v>90</v>
      </c>
      <c r="MO1" s="267"/>
      <c r="MP1" s="267"/>
      <c r="MQ1" s="267"/>
      <c r="MR1" s="268"/>
      <c r="MS1" s="32"/>
      <c r="MT1" s="240" t="s">
        <v>210</v>
      </c>
      <c r="MU1" s="241"/>
      <c r="MV1" s="241"/>
      <c r="MW1" s="241"/>
      <c r="MX1" s="242"/>
      <c r="MY1" s="50"/>
      <c r="MZ1" s="266" t="s">
        <v>91</v>
      </c>
      <c r="NA1" s="267"/>
      <c r="NB1" s="267"/>
      <c r="NC1" s="267"/>
      <c r="ND1" s="268"/>
      <c r="NE1" s="32"/>
      <c r="NF1" s="266" t="s">
        <v>92</v>
      </c>
      <c r="NG1" s="267"/>
      <c r="NH1" s="267"/>
      <c r="NI1" s="267"/>
      <c r="NJ1" s="268"/>
      <c r="NK1" s="32"/>
      <c r="NL1" s="258" t="s">
        <v>212</v>
      </c>
      <c r="NM1" s="259"/>
      <c r="NN1" s="259"/>
      <c r="NO1" s="259"/>
      <c r="NP1" s="260"/>
      <c r="NQ1" s="50"/>
      <c r="NR1" s="240" t="s">
        <v>212</v>
      </c>
      <c r="NS1" s="241"/>
      <c r="NT1" s="241"/>
      <c r="NU1" s="241"/>
      <c r="NV1" s="242"/>
      <c r="NW1" s="52"/>
    </row>
    <row r="2" spans="1:387" ht="18" customHeight="1" x14ac:dyDescent="0.2">
      <c r="A2" s="283"/>
      <c r="B2" s="283"/>
      <c r="C2" s="283"/>
      <c r="D2" s="279">
        <v>44772.75</v>
      </c>
      <c r="E2" s="280"/>
      <c r="F2" s="280"/>
      <c r="G2" s="280"/>
      <c r="H2" s="277"/>
      <c r="I2" s="29"/>
      <c r="J2" s="270">
        <v>44779.666666666664</v>
      </c>
      <c r="K2" s="271"/>
      <c r="L2" s="271"/>
      <c r="M2" s="271"/>
      <c r="N2" s="268"/>
      <c r="O2" s="32"/>
      <c r="P2" s="270">
        <v>44788.666666666664</v>
      </c>
      <c r="Q2" s="271"/>
      <c r="R2" s="271"/>
      <c r="S2" s="271"/>
      <c r="T2" s="268"/>
      <c r="U2" s="32"/>
      <c r="V2" s="270">
        <v>44795.666666666664</v>
      </c>
      <c r="W2" s="271"/>
      <c r="X2" s="271"/>
      <c r="Y2" s="271"/>
      <c r="Z2" s="268"/>
      <c r="AA2" s="32"/>
      <c r="AB2" s="270">
        <v>44800.666666666664</v>
      </c>
      <c r="AC2" s="271"/>
      <c r="AD2" s="271"/>
      <c r="AE2" s="271"/>
      <c r="AF2" s="268"/>
      <c r="AG2" s="51"/>
      <c r="AH2" s="270">
        <v>44804.666666666664</v>
      </c>
      <c r="AI2" s="271"/>
      <c r="AJ2" s="271"/>
      <c r="AK2" s="271"/>
      <c r="AL2" s="268"/>
      <c r="AM2" s="32"/>
      <c r="AN2" s="270">
        <v>44807.666666666664</v>
      </c>
      <c r="AO2" s="271"/>
      <c r="AP2" s="271"/>
      <c r="AQ2" s="271"/>
      <c r="AR2" s="268"/>
      <c r="AS2" s="51"/>
      <c r="AT2" s="244">
        <v>44811.875</v>
      </c>
      <c r="AU2" s="245"/>
      <c r="AV2" s="245"/>
      <c r="AW2" s="245"/>
      <c r="AX2" s="242"/>
      <c r="AY2" s="32"/>
      <c r="AZ2" s="270">
        <v>44986.875</v>
      </c>
      <c r="BA2" s="271"/>
      <c r="BB2" s="271"/>
      <c r="BC2" s="271"/>
      <c r="BD2" s="268"/>
      <c r="BE2" s="51"/>
      <c r="BF2" s="244">
        <v>44817.875</v>
      </c>
      <c r="BG2" s="245"/>
      <c r="BH2" s="245"/>
      <c r="BI2" s="245"/>
      <c r="BJ2" s="242"/>
      <c r="BK2" s="32"/>
      <c r="BL2" s="270">
        <v>45020.875</v>
      </c>
      <c r="BM2" s="271"/>
      <c r="BN2" s="271"/>
      <c r="BO2" s="271"/>
      <c r="BP2" s="268"/>
      <c r="BQ2" s="32"/>
      <c r="BR2" s="270">
        <v>44835.666666666664</v>
      </c>
      <c r="BS2" s="271"/>
      <c r="BT2" s="271"/>
      <c r="BU2" s="271"/>
      <c r="BV2" s="268"/>
      <c r="BW2" s="51"/>
      <c r="BX2" s="244">
        <v>44838.875</v>
      </c>
      <c r="BY2" s="245"/>
      <c r="BZ2" s="245"/>
      <c r="CA2" s="245"/>
      <c r="CB2" s="242"/>
      <c r="CC2" s="32"/>
      <c r="CD2" s="270">
        <v>44842.666666666664</v>
      </c>
      <c r="CE2" s="271"/>
      <c r="CF2" s="271"/>
      <c r="CG2" s="271"/>
      <c r="CH2" s="268"/>
      <c r="CI2" s="51"/>
      <c r="CJ2" s="244">
        <v>44846.875</v>
      </c>
      <c r="CK2" s="245"/>
      <c r="CL2" s="245"/>
      <c r="CM2" s="245"/>
      <c r="CN2" s="242"/>
      <c r="CO2" s="32"/>
      <c r="CP2" s="270">
        <v>44850.729166666664</v>
      </c>
      <c r="CQ2" s="271"/>
      <c r="CR2" s="271"/>
      <c r="CS2" s="271"/>
      <c r="CT2" s="268"/>
      <c r="CU2" s="51"/>
      <c r="CV2" s="270">
        <v>44853.854166666664</v>
      </c>
      <c r="CW2" s="271"/>
      <c r="CX2" s="271"/>
      <c r="CY2" s="271"/>
      <c r="CZ2" s="268"/>
      <c r="DA2" s="32"/>
      <c r="DB2" s="270">
        <v>44856.5625</v>
      </c>
      <c r="DC2" s="271"/>
      <c r="DD2" s="271"/>
      <c r="DE2" s="271"/>
      <c r="DF2" s="268"/>
      <c r="DG2" s="32"/>
      <c r="DH2" s="244">
        <v>44860.875</v>
      </c>
      <c r="DI2" s="245"/>
      <c r="DJ2" s="245"/>
      <c r="DK2" s="245"/>
      <c r="DL2" s="242"/>
      <c r="DM2" s="51"/>
      <c r="DN2" s="270">
        <v>44863.864583333336</v>
      </c>
      <c r="DO2" s="271"/>
      <c r="DP2" s="271"/>
      <c r="DQ2" s="271"/>
      <c r="DR2" s="268"/>
      <c r="DS2" s="32"/>
      <c r="DT2" s="244">
        <v>44866.875</v>
      </c>
      <c r="DU2" s="245"/>
      <c r="DV2" s="245"/>
      <c r="DW2" s="245"/>
      <c r="DX2" s="242"/>
      <c r="DY2" s="32"/>
      <c r="DZ2" s="270">
        <v>44870.729166666664</v>
      </c>
      <c r="EA2" s="271"/>
      <c r="EB2" s="271"/>
      <c r="EC2" s="271"/>
      <c r="ED2" s="268"/>
      <c r="EE2" s="32"/>
      <c r="EF2" s="254">
        <v>44874.875</v>
      </c>
      <c r="EG2" s="255"/>
      <c r="EH2" s="255"/>
      <c r="EI2" s="255"/>
      <c r="EJ2" s="252"/>
      <c r="EK2" s="51"/>
      <c r="EL2" s="270">
        <v>44877.666666666664</v>
      </c>
      <c r="EM2" s="271"/>
      <c r="EN2" s="271"/>
      <c r="EO2" s="271"/>
      <c r="EP2" s="268"/>
      <c r="EQ2" s="32"/>
      <c r="ER2" s="254">
        <v>44915.666666666664</v>
      </c>
      <c r="ES2" s="255"/>
      <c r="ET2" s="255"/>
      <c r="EU2" s="255"/>
      <c r="EV2" s="252"/>
      <c r="EW2" s="32"/>
      <c r="EX2" s="270">
        <v>44921.666666666664</v>
      </c>
      <c r="EY2" s="271"/>
      <c r="EZ2" s="271"/>
      <c r="FA2" s="271"/>
      <c r="FB2" s="268"/>
      <c r="FC2" s="32"/>
      <c r="FD2" s="270">
        <v>44926.666666666664</v>
      </c>
      <c r="FE2" s="271"/>
      <c r="FF2" s="271"/>
      <c r="FG2" s="271"/>
      <c r="FH2" s="268"/>
      <c r="FI2" s="51"/>
      <c r="FJ2" s="270">
        <v>44928.666666666664</v>
      </c>
      <c r="FK2" s="271"/>
      <c r="FL2" s="271"/>
      <c r="FM2" s="271"/>
      <c r="FN2" s="268"/>
      <c r="FO2" s="32"/>
      <c r="FP2" s="262">
        <v>44933.875</v>
      </c>
      <c r="FQ2" s="263"/>
      <c r="FR2" s="263"/>
      <c r="FS2" s="263"/>
      <c r="FT2" s="260"/>
      <c r="FU2" s="32"/>
      <c r="FV2" s="262">
        <v>44943.864583333336</v>
      </c>
      <c r="FW2" s="263"/>
      <c r="FX2" s="263"/>
      <c r="FY2" s="263"/>
      <c r="FZ2" s="260"/>
      <c r="GA2" s="32"/>
      <c r="GB2" s="270">
        <v>44940.666666666664</v>
      </c>
      <c r="GC2" s="271"/>
      <c r="GD2" s="271"/>
      <c r="GE2" s="271"/>
      <c r="GF2" s="268"/>
      <c r="GG2" s="51"/>
      <c r="GH2" s="270">
        <v>44947.5625</v>
      </c>
      <c r="GI2" s="271"/>
      <c r="GJ2" s="271"/>
      <c r="GK2" s="271"/>
      <c r="GL2" s="268"/>
      <c r="GM2" s="51"/>
      <c r="GN2" s="254">
        <v>44949.666666666664</v>
      </c>
      <c r="GO2" s="255"/>
      <c r="GP2" s="255"/>
      <c r="GQ2" s="255"/>
      <c r="GR2" s="252"/>
      <c r="GS2" s="51"/>
      <c r="GT2" s="262">
        <v>44955.604166666664</v>
      </c>
      <c r="GU2" s="263"/>
      <c r="GV2" s="263"/>
      <c r="GW2" s="263"/>
      <c r="GX2" s="260"/>
      <c r="GY2" s="32"/>
      <c r="GZ2" s="254">
        <v>44956.666666666664</v>
      </c>
      <c r="HA2" s="255"/>
      <c r="HB2" s="255"/>
      <c r="HC2" s="255"/>
      <c r="HD2" s="252"/>
      <c r="HE2" s="32"/>
      <c r="HF2" s="270">
        <v>44961.666666666664</v>
      </c>
      <c r="HG2" s="271"/>
      <c r="HH2" s="271"/>
      <c r="HI2" s="271"/>
      <c r="HJ2" s="268"/>
      <c r="HK2" s="51"/>
      <c r="HL2" s="270">
        <v>44970.875</v>
      </c>
      <c r="HM2" s="271"/>
      <c r="HN2" s="271"/>
      <c r="HO2" s="271"/>
      <c r="HP2" s="268"/>
      <c r="HQ2" s="32"/>
      <c r="HR2" s="244">
        <v>44978.875</v>
      </c>
      <c r="HS2" s="245"/>
      <c r="HT2" s="245"/>
      <c r="HU2" s="245"/>
      <c r="HV2" s="242"/>
      <c r="HW2" s="32"/>
      <c r="HX2" s="270">
        <v>44975.666666666664</v>
      </c>
      <c r="HY2" s="271"/>
      <c r="HZ2" s="271"/>
      <c r="IA2" s="271"/>
      <c r="IB2" s="268"/>
      <c r="IC2" s="51"/>
      <c r="ID2" s="270">
        <v>44982.864583333336</v>
      </c>
      <c r="IE2" s="271"/>
      <c r="IF2" s="271"/>
      <c r="IG2" s="271"/>
      <c r="IH2" s="268"/>
      <c r="II2" s="32"/>
      <c r="IJ2" s="254">
        <v>44983.666666666664</v>
      </c>
      <c r="IK2" s="255"/>
      <c r="IL2" s="255"/>
      <c r="IM2" s="255"/>
      <c r="IN2" s="252"/>
      <c r="IO2" s="32"/>
      <c r="IP2" s="262">
        <v>44986.666666666664</v>
      </c>
      <c r="IQ2" s="263"/>
      <c r="IR2" s="263"/>
      <c r="IS2" s="263"/>
      <c r="IT2" s="260"/>
      <c r="IU2" s="51"/>
      <c r="IV2" s="270">
        <v>44990.729166666664</v>
      </c>
      <c r="IW2" s="271"/>
      <c r="IX2" s="271"/>
      <c r="IY2" s="271"/>
      <c r="IZ2" s="268"/>
      <c r="JA2" s="51"/>
      <c r="JB2" s="244">
        <v>45000.875</v>
      </c>
      <c r="JC2" s="245"/>
      <c r="JD2" s="245"/>
      <c r="JE2" s="245"/>
      <c r="JF2" s="242"/>
      <c r="JG2" s="32"/>
      <c r="JH2" s="270">
        <v>44996.5625</v>
      </c>
      <c r="JI2" s="271"/>
      <c r="JJ2" s="271"/>
      <c r="JK2" s="271"/>
      <c r="JL2" s="268"/>
      <c r="JM2" s="51"/>
      <c r="JN2" s="270">
        <v>45049.875</v>
      </c>
      <c r="JO2" s="271"/>
      <c r="JP2" s="271"/>
      <c r="JQ2" s="271"/>
      <c r="JR2" s="268"/>
      <c r="JS2" s="32"/>
      <c r="JT2" s="262">
        <v>45003.666666666664</v>
      </c>
      <c r="JU2" s="263"/>
      <c r="JV2" s="263"/>
      <c r="JW2" s="263"/>
      <c r="JX2" s="260"/>
      <c r="JY2" s="32"/>
      <c r="JZ2" s="270">
        <v>45017.5625</v>
      </c>
      <c r="KA2" s="271"/>
      <c r="KB2" s="271"/>
      <c r="KC2" s="271"/>
      <c r="KD2" s="268"/>
      <c r="KE2" s="51"/>
      <c r="KF2" s="270">
        <v>45025.729166666664</v>
      </c>
      <c r="KG2" s="271"/>
      <c r="KH2" s="271"/>
      <c r="KI2" s="271"/>
      <c r="KJ2" s="268"/>
      <c r="KK2" s="32"/>
      <c r="KL2" s="244">
        <v>45027.875</v>
      </c>
      <c r="KM2" s="245"/>
      <c r="KN2" s="245"/>
      <c r="KO2" s="245"/>
      <c r="KP2" s="242"/>
      <c r="KQ2" s="51"/>
      <c r="KR2" s="270">
        <v>45033.875</v>
      </c>
      <c r="KS2" s="271"/>
      <c r="KT2" s="271"/>
      <c r="KU2" s="271"/>
      <c r="KV2" s="268"/>
      <c r="KW2" s="32"/>
      <c r="KX2" s="244">
        <v>45034.875</v>
      </c>
      <c r="KY2" s="245"/>
      <c r="KZ2" s="245"/>
      <c r="LA2" s="245"/>
      <c r="LB2" s="242"/>
      <c r="LC2" s="51"/>
      <c r="LD2" s="270">
        <v>45038.666666666664</v>
      </c>
      <c r="LE2" s="271"/>
      <c r="LF2" s="271"/>
      <c r="LG2" s="271"/>
      <c r="LH2" s="268"/>
      <c r="LI2" s="32"/>
      <c r="LJ2" s="262">
        <v>45038.666666666664</v>
      </c>
      <c r="LK2" s="263"/>
      <c r="LL2" s="263"/>
      <c r="LM2" s="263"/>
      <c r="LN2" s="260"/>
      <c r="LO2" s="51"/>
      <c r="LP2" s="270">
        <v>45041.666666666664</v>
      </c>
      <c r="LQ2" s="271"/>
      <c r="LR2" s="271"/>
      <c r="LS2" s="271"/>
      <c r="LT2" s="268"/>
      <c r="LU2" s="32"/>
      <c r="LV2" s="270">
        <v>45046.729166666664</v>
      </c>
      <c r="LW2" s="271"/>
      <c r="LX2" s="271"/>
      <c r="LY2" s="271"/>
      <c r="LZ2" s="268"/>
      <c r="MA2" s="51"/>
      <c r="MB2" s="270">
        <v>45052.666666666664</v>
      </c>
      <c r="MC2" s="271"/>
      <c r="MD2" s="271"/>
      <c r="ME2" s="271"/>
      <c r="MF2" s="268"/>
      <c r="MG2" s="32"/>
      <c r="MH2" s="244">
        <v>45055.875</v>
      </c>
      <c r="MI2" s="245"/>
      <c r="MJ2" s="245"/>
      <c r="MK2" s="245"/>
      <c r="ML2" s="242"/>
      <c r="MM2" s="51"/>
      <c r="MN2" s="270">
        <v>45059.666666666664</v>
      </c>
      <c r="MO2" s="271"/>
      <c r="MP2" s="271"/>
      <c r="MQ2" s="271"/>
      <c r="MR2" s="268"/>
      <c r="MS2" s="32"/>
      <c r="MT2" s="244">
        <v>45062.875</v>
      </c>
      <c r="MU2" s="245"/>
      <c r="MV2" s="245"/>
      <c r="MW2" s="245"/>
      <c r="MX2" s="242"/>
      <c r="MY2" s="51"/>
      <c r="MZ2" s="270">
        <v>45066.666666666664</v>
      </c>
      <c r="NA2" s="271"/>
      <c r="NB2" s="271"/>
      <c r="NC2" s="271"/>
      <c r="ND2" s="268"/>
      <c r="NE2" s="32"/>
      <c r="NF2" s="270">
        <v>45074.666666666664</v>
      </c>
      <c r="NG2" s="271"/>
      <c r="NH2" s="271"/>
      <c r="NI2" s="271"/>
      <c r="NJ2" s="268"/>
      <c r="NK2" s="32"/>
      <c r="NL2" s="262">
        <v>45080.666666666664</v>
      </c>
      <c r="NM2" s="263"/>
      <c r="NN2" s="263"/>
      <c r="NO2" s="263"/>
      <c r="NP2" s="260"/>
      <c r="NQ2" s="51"/>
      <c r="NR2" s="244">
        <v>45087.875</v>
      </c>
      <c r="NS2" s="245"/>
      <c r="NT2" s="245"/>
      <c r="NU2" s="245"/>
      <c r="NV2" s="242"/>
      <c r="NW2" s="52"/>
    </row>
    <row r="3" spans="1:387" ht="18" customHeight="1" thickBot="1" x14ac:dyDescent="0.25">
      <c r="A3" s="283"/>
      <c r="B3" s="283"/>
      <c r="C3" s="283"/>
      <c r="D3" s="281" t="s">
        <v>303</v>
      </c>
      <c r="E3" s="282"/>
      <c r="F3" s="282"/>
      <c r="G3" s="282"/>
      <c r="H3" s="278"/>
      <c r="I3" s="29"/>
      <c r="J3" s="248" t="s">
        <v>223</v>
      </c>
      <c r="K3" s="249"/>
      <c r="L3" s="249"/>
      <c r="M3" s="249"/>
      <c r="N3" s="269"/>
      <c r="O3" s="32"/>
      <c r="P3" s="248" t="s">
        <v>60</v>
      </c>
      <c r="Q3" s="249"/>
      <c r="R3" s="249"/>
      <c r="S3" s="249"/>
      <c r="T3" s="269"/>
      <c r="U3" s="32"/>
      <c r="V3" s="248" t="s">
        <v>186</v>
      </c>
      <c r="W3" s="249"/>
      <c r="X3" s="249"/>
      <c r="Y3" s="249"/>
      <c r="Z3" s="269"/>
      <c r="AA3" s="32"/>
      <c r="AB3" s="248" t="s">
        <v>225</v>
      </c>
      <c r="AC3" s="249"/>
      <c r="AD3" s="249"/>
      <c r="AE3" s="249"/>
      <c r="AF3" s="269"/>
      <c r="AG3" s="50"/>
      <c r="AH3" s="248" t="s">
        <v>203</v>
      </c>
      <c r="AI3" s="249"/>
      <c r="AJ3" s="249"/>
      <c r="AK3" s="249"/>
      <c r="AL3" s="269"/>
      <c r="AM3" s="32"/>
      <c r="AN3" s="248" t="s">
        <v>189</v>
      </c>
      <c r="AO3" s="249"/>
      <c r="AP3" s="249"/>
      <c r="AQ3" s="249"/>
      <c r="AR3" s="269"/>
      <c r="AS3" s="50"/>
      <c r="AT3" s="246" t="s">
        <v>333</v>
      </c>
      <c r="AU3" s="247"/>
      <c r="AV3" s="247"/>
      <c r="AW3" s="247"/>
      <c r="AX3" s="243"/>
      <c r="AY3" s="32"/>
      <c r="AZ3" s="248" t="s">
        <v>202</v>
      </c>
      <c r="BA3" s="249"/>
      <c r="BB3" s="249"/>
      <c r="BC3" s="249"/>
      <c r="BD3" s="269"/>
      <c r="BE3" s="50"/>
      <c r="BF3" s="246" t="s">
        <v>336</v>
      </c>
      <c r="BG3" s="247"/>
      <c r="BH3" s="247"/>
      <c r="BI3" s="247"/>
      <c r="BJ3" s="243"/>
      <c r="BK3" s="32"/>
      <c r="BL3" s="248" t="s">
        <v>193</v>
      </c>
      <c r="BM3" s="249"/>
      <c r="BN3" s="249"/>
      <c r="BO3" s="249"/>
      <c r="BP3" s="269"/>
      <c r="BQ3" s="32"/>
      <c r="BR3" s="248" t="s">
        <v>187</v>
      </c>
      <c r="BS3" s="249"/>
      <c r="BT3" s="249"/>
      <c r="BU3" s="249"/>
      <c r="BV3" s="269"/>
      <c r="BW3" s="50"/>
      <c r="BX3" s="246" t="s">
        <v>340</v>
      </c>
      <c r="BY3" s="247"/>
      <c r="BZ3" s="247"/>
      <c r="CA3" s="247"/>
      <c r="CB3" s="243"/>
      <c r="CC3" s="32"/>
      <c r="CD3" s="248" t="s">
        <v>197</v>
      </c>
      <c r="CE3" s="249"/>
      <c r="CF3" s="249"/>
      <c r="CG3" s="249"/>
      <c r="CH3" s="269"/>
      <c r="CI3" s="50"/>
      <c r="CJ3" s="246" t="s">
        <v>346</v>
      </c>
      <c r="CK3" s="247"/>
      <c r="CL3" s="247"/>
      <c r="CM3" s="247"/>
      <c r="CN3" s="243"/>
      <c r="CO3" s="32"/>
      <c r="CP3" s="248" t="s">
        <v>185</v>
      </c>
      <c r="CQ3" s="249"/>
      <c r="CR3" s="249"/>
      <c r="CS3" s="249"/>
      <c r="CT3" s="269"/>
      <c r="CU3" s="50"/>
      <c r="CV3" s="248" t="s">
        <v>204</v>
      </c>
      <c r="CW3" s="249"/>
      <c r="CX3" s="249"/>
      <c r="CY3" s="249"/>
      <c r="CZ3" s="269"/>
      <c r="DA3" s="32"/>
      <c r="DB3" s="248" t="s">
        <v>350</v>
      </c>
      <c r="DC3" s="249"/>
      <c r="DD3" s="249"/>
      <c r="DE3" s="249"/>
      <c r="DF3" s="269"/>
      <c r="DG3" s="32"/>
      <c r="DH3" s="246" t="s">
        <v>351</v>
      </c>
      <c r="DI3" s="247"/>
      <c r="DJ3" s="247"/>
      <c r="DK3" s="247"/>
      <c r="DL3" s="243"/>
      <c r="DM3" s="50"/>
      <c r="DN3" s="248" t="s">
        <v>191</v>
      </c>
      <c r="DO3" s="249"/>
      <c r="DP3" s="249"/>
      <c r="DQ3" s="249"/>
      <c r="DR3" s="269"/>
      <c r="DS3" s="32"/>
      <c r="DT3" s="246" t="s">
        <v>352</v>
      </c>
      <c r="DU3" s="247"/>
      <c r="DV3" s="247"/>
      <c r="DW3" s="247"/>
      <c r="DX3" s="243"/>
      <c r="DY3" s="32"/>
      <c r="DZ3" s="248" t="s">
        <v>363</v>
      </c>
      <c r="EA3" s="249"/>
      <c r="EB3" s="249"/>
      <c r="EC3" s="249"/>
      <c r="ED3" s="269"/>
      <c r="EE3" s="32"/>
      <c r="EF3" s="256" t="s">
        <v>359</v>
      </c>
      <c r="EG3" s="257"/>
      <c r="EH3" s="257"/>
      <c r="EI3" s="257"/>
      <c r="EJ3" s="253"/>
      <c r="EK3" s="50"/>
      <c r="EL3" s="248" t="s">
        <v>370</v>
      </c>
      <c r="EM3" s="249"/>
      <c r="EN3" s="249"/>
      <c r="EO3" s="249"/>
      <c r="EP3" s="269"/>
      <c r="EQ3" s="32"/>
      <c r="ER3" s="256" t="s">
        <v>369</v>
      </c>
      <c r="ES3" s="257"/>
      <c r="ET3" s="257"/>
      <c r="EU3" s="257"/>
      <c r="EV3" s="253"/>
      <c r="EW3" s="32"/>
      <c r="EX3" s="248" t="s">
        <v>372</v>
      </c>
      <c r="EY3" s="249"/>
      <c r="EZ3" s="249"/>
      <c r="FA3" s="249"/>
      <c r="FB3" s="269"/>
      <c r="FC3" s="32"/>
      <c r="FD3" s="248" t="s">
        <v>196</v>
      </c>
      <c r="FE3" s="249"/>
      <c r="FF3" s="249"/>
      <c r="FG3" s="249"/>
      <c r="FH3" s="269"/>
      <c r="FI3" s="50"/>
      <c r="FJ3" s="248" t="s">
        <v>59</v>
      </c>
      <c r="FK3" s="249"/>
      <c r="FL3" s="249"/>
      <c r="FM3" s="249"/>
      <c r="FN3" s="269"/>
      <c r="FO3" s="32"/>
      <c r="FP3" s="264" t="s">
        <v>202</v>
      </c>
      <c r="FQ3" s="265"/>
      <c r="FR3" s="265"/>
      <c r="FS3" s="265"/>
      <c r="FT3" s="261"/>
      <c r="FU3" s="32"/>
      <c r="FV3" s="264" t="s">
        <v>190</v>
      </c>
      <c r="FW3" s="265"/>
      <c r="FX3" s="265"/>
      <c r="FY3" s="265"/>
      <c r="FZ3" s="261"/>
      <c r="GA3" s="32"/>
      <c r="GB3" s="248" t="s">
        <v>198</v>
      </c>
      <c r="GC3" s="249"/>
      <c r="GD3" s="249"/>
      <c r="GE3" s="249"/>
      <c r="GF3" s="269"/>
      <c r="GG3" s="50"/>
      <c r="GH3" s="248" t="s">
        <v>57</v>
      </c>
      <c r="GI3" s="249"/>
      <c r="GJ3" s="249"/>
      <c r="GK3" s="249"/>
      <c r="GL3" s="269"/>
      <c r="GM3" s="50"/>
      <c r="GN3" s="256"/>
      <c r="GO3" s="257"/>
      <c r="GP3" s="257"/>
      <c r="GQ3" s="257"/>
      <c r="GR3" s="253"/>
      <c r="GS3" s="50"/>
      <c r="GT3" s="264" t="s">
        <v>198</v>
      </c>
      <c r="GU3" s="265"/>
      <c r="GV3" s="265"/>
      <c r="GW3" s="265"/>
      <c r="GX3" s="261"/>
      <c r="GY3" s="32"/>
      <c r="GZ3" s="256"/>
      <c r="HA3" s="257"/>
      <c r="HB3" s="257"/>
      <c r="HC3" s="257"/>
      <c r="HD3" s="253"/>
      <c r="HE3" s="32"/>
      <c r="HF3" s="248" t="s">
        <v>190</v>
      </c>
      <c r="HG3" s="249"/>
      <c r="HH3" s="249"/>
      <c r="HI3" s="249"/>
      <c r="HJ3" s="269"/>
      <c r="HK3" s="50"/>
      <c r="HL3" s="248" t="s">
        <v>200</v>
      </c>
      <c r="HM3" s="249"/>
      <c r="HN3" s="249"/>
      <c r="HO3" s="249"/>
      <c r="HP3" s="269"/>
      <c r="HQ3" s="32"/>
      <c r="HR3" s="246" t="s">
        <v>395</v>
      </c>
      <c r="HS3" s="247"/>
      <c r="HT3" s="247"/>
      <c r="HU3" s="247"/>
      <c r="HV3" s="243"/>
      <c r="HW3" s="32"/>
      <c r="HX3" s="248" t="s">
        <v>201</v>
      </c>
      <c r="HY3" s="249"/>
      <c r="HZ3" s="249"/>
      <c r="IA3" s="249"/>
      <c r="IB3" s="269"/>
      <c r="IC3" s="50"/>
      <c r="ID3" s="248" t="s">
        <v>195</v>
      </c>
      <c r="IE3" s="249"/>
      <c r="IF3" s="249"/>
      <c r="IG3" s="249"/>
      <c r="IH3" s="269"/>
      <c r="II3" s="32"/>
      <c r="IJ3" s="256"/>
      <c r="IK3" s="257"/>
      <c r="IL3" s="257"/>
      <c r="IM3" s="257"/>
      <c r="IN3" s="253"/>
      <c r="IO3" s="32"/>
      <c r="IP3" s="264"/>
      <c r="IQ3" s="265"/>
      <c r="IR3" s="265"/>
      <c r="IS3" s="265"/>
      <c r="IT3" s="261"/>
      <c r="IU3" s="50"/>
      <c r="IV3" s="248" t="s">
        <v>406</v>
      </c>
      <c r="IW3" s="249"/>
      <c r="IX3" s="249"/>
      <c r="IY3" s="249"/>
      <c r="IZ3" s="269"/>
      <c r="JA3" s="50"/>
      <c r="JB3" s="246" t="s">
        <v>396</v>
      </c>
      <c r="JC3" s="247"/>
      <c r="JD3" s="247"/>
      <c r="JE3" s="247"/>
      <c r="JF3" s="243"/>
      <c r="JG3" s="32"/>
      <c r="JH3" s="248" t="s">
        <v>226</v>
      </c>
      <c r="JI3" s="249"/>
      <c r="JJ3" s="249"/>
      <c r="JK3" s="249"/>
      <c r="JL3" s="269"/>
      <c r="JM3" s="50"/>
      <c r="JN3" s="248" t="s">
        <v>224</v>
      </c>
      <c r="JO3" s="249"/>
      <c r="JP3" s="249"/>
      <c r="JQ3" s="249"/>
      <c r="JR3" s="269"/>
      <c r="JS3" s="32"/>
      <c r="JT3" s="264"/>
      <c r="JU3" s="265"/>
      <c r="JV3" s="265"/>
      <c r="JW3" s="265"/>
      <c r="JX3" s="261"/>
      <c r="JY3" s="32"/>
      <c r="JZ3" s="248" t="s">
        <v>199</v>
      </c>
      <c r="KA3" s="249"/>
      <c r="KB3" s="249"/>
      <c r="KC3" s="249"/>
      <c r="KD3" s="269"/>
      <c r="KE3" s="50"/>
      <c r="KF3" s="248" t="s">
        <v>188</v>
      </c>
      <c r="KG3" s="249"/>
      <c r="KH3" s="249"/>
      <c r="KI3" s="249"/>
      <c r="KJ3" s="269"/>
      <c r="KK3" s="32"/>
      <c r="KL3" s="246"/>
      <c r="KM3" s="247"/>
      <c r="KN3" s="247"/>
      <c r="KO3" s="247"/>
      <c r="KP3" s="243"/>
      <c r="KQ3" s="50"/>
      <c r="KR3" s="248" t="s">
        <v>58</v>
      </c>
      <c r="KS3" s="249"/>
      <c r="KT3" s="249"/>
      <c r="KU3" s="249"/>
      <c r="KV3" s="269"/>
      <c r="KW3" s="32"/>
      <c r="KX3" s="246"/>
      <c r="KY3" s="247"/>
      <c r="KZ3" s="247"/>
      <c r="LA3" s="247"/>
      <c r="LB3" s="243"/>
      <c r="LC3" s="50"/>
      <c r="LD3" s="248" t="s">
        <v>227</v>
      </c>
      <c r="LE3" s="249"/>
      <c r="LF3" s="249"/>
      <c r="LG3" s="249"/>
      <c r="LH3" s="269"/>
      <c r="LI3" s="32"/>
      <c r="LJ3" s="264"/>
      <c r="LK3" s="265"/>
      <c r="LL3" s="265"/>
      <c r="LM3" s="265"/>
      <c r="LN3" s="261"/>
      <c r="LO3" s="50"/>
      <c r="LP3" s="248" t="s">
        <v>205</v>
      </c>
      <c r="LQ3" s="249"/>
      <c r="LR3" s="249"/>
      <c r="LS3" s="249"/>
      <c r="LT3" s="269"/>
      <c r="LU3" s="32"/>
      <c r="LV3" s="248" t="s">
        <v>420</v>
      </c>
      <c r="LW3" s="249"/>
      <c r="LX3" s="249"/>
      <c r="LY3" s="249"/>
      <c r="LZ3" s="269"/>
      <c r="MA3" s="50"/>
      <c r="MB3" s="248" t="s">
        <v>194</v>
      </c>
      <c r="MC3" s="249"/>
      <c r="MD3" s="249"/>
      <c r="ME3" s="249"/>
      <c r="MF3" s="269"/>
      <c r="MG3" s="32"/>
      <c r="MH3" s="246"/>
      <c r="MI3" s="247"/>
      <c r="MJ3" s="247"/>
      <c r="MK3" s="247"/>
      <c r="ML3" s="243"/>
      <c r="MM3" s="50"/>
      <c r="MN3" s="248" t="s">
        <v>192</v>
      </c>
      <c r="MO3" s="249"/>
      <c r="MP3" s="249"/>
      <c r="MQ3" s="249"/>
      <c r="MR3" s="269"/>
      <c r="MS3" s="32"/>
      <c r="MT3" s="246"/>
      <c r="MU3" s="247"/>
      <c r="MV3" s="247"/>
      <c r="MW3" s="247"/>
      <c r="MX3" s="243"/>
      <c r="MY3" s="50"/>
      <c r="MZ3" s="248" t="s">
        <v>419</v>
      </c>
      <c r="NA3" s="249"/>
      <c r="NB3" s="249"/>
      <c r="NC3" s="249"/>
      <c r="ND3" s="269"/>
      <c r="NE3" s="32"/>
      <c r="NF3" s="248" t="s">
        <v>206</v>
      </c>
      <c r="NG3" s="249"/>
      <c r="NH3" s="249"/>
      <c r="NI3" s="249"/>
      <c r="NJ3" s="269"/>
      <c r="NK3" s="32"/>
      <c r="NL3" s="264"/>
      <c r="NM3" s="265"/>
      <c r="NN3" s="265"/>
      <c r="NO3" s="265"/>
      <c r="NP3" s="261"/>
      <c r="NQ3" s="50"/>
      <c r="NR3" s="246"/>
      <c r="NS3" s="247"/>
      <c r="NT3" s="247"/>
      <c r="NU3" s="247"/>
      <c r="NV3" s="243"/>
      <c r="NW3" s="52"/>
    </row>
    <row r="4" spans="1:387" ht="5.0999999999999996" customHeight="1" thickBot="1" x14ac:dyDescent="0.25">
      <c r="A4" s="283"/>
      <c r="B4" s="283"/>
      <c r="C4" s="283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 x14ac:dyDescent="0.25">
      <c r="A5" s="272" t="s">
        <v>181</v>
      </c>
      <c r="B5" s="274"/>
      <c r="C5" s="51"/>
      <c r="D5" s="272" t="s">
        <v>42</v>
      </c>
      <c r="E5" s="272"/>
      <c r="F5" s="272"/>
      <c r="G5" s="80" t="s">
        <v>43</v>
      </c>
      <c r="H5" s="81" t="s">
        <v>44</v>
      </c>
      <c r="I5" s="42"/>
      <c r="J5" s="272" t="s">
        <v>42</v>
      </c>
      <c r="K5" s="272"/>
      <c r="L5" s="272"/>
      <c r="M5" s="43" t="s">
        <v>43</v>
      </c>
      <c r="N5" s="44" t="s">
        <v>44</v>
      </c>
      <c r="O5" s="42"/>
      <c r="P5" s="272" t="s">
        <v>42</v>
      </c>
      <c r="Q5" s="272"/>
      <c r="R5" s="272"/>
      <c r="S5" s="43" t="s">
        <v>43</v>
      </c>
      <c r="T5" s="44" t="s">
        <v>44</v>
      </c>
      <c r="U5" s="42"/>
      <c r="V5" s="272" t="s">
        <v>42</v>
      </c>
      <c r="W5" s="272"/>
      <c r="X5" s="272"/>
      <c r="Y5" s="43" t="s">
        <v>43</v>
      </c>
      <c r="Z5" s="44" t="s">
        <v>44</v>
      </c>
      <c r="AA5" s="42"/>
      <c r="AB5" s="272" t="s">
        <v>42</v>
      </c>
      <c r="AC5" s="272"/>
      <c r="AD5" s="272"/>
      <c r="AE5" s="43" t="s">
        <v>43</v>
      </c>
      <c r="AF5" s="44" t="s">
        <v>44</v>
      </c>
      <c r="AG5" s="51"/>
      <c r="AH5" s="272" t="s">
        <v>42</v>
      </c>
      <c r="AI5" s="272"/>
      <c r="AJ5" s="272"/>
      <c r="AK5" s="47" t="s">
        <v>43</v>
      </c>
      <c r="AL5" s="48" t="s">
        <v>44</v>
      </c>
      <c r="AM5" s="42"/>
      <c r="AN5" s="272" t="s">
        <v>42</v>
      </c>
      <c r="AO5" s="272"/>
      <c r="AP5" s="272"/>
      <c r="AQ5" s="43" t="s">
        <v>43</v>
      </c>
      <c r="AR5" s="44" t="s">
        <v>44</v>
      </c>
      <c r="AS5" s="51"/>
      <c r="AT5" s="272" t="s">
        <v>42</v>
      </c>
      <c r="AU5" s="272"/>
      <c r="AV5" s="272"/>
      <c r="AW5" s="47" t="s">
        <v>43</v>
      </c>
      <c r="AX5" s="48" t="s">
        <v>44</v>
      </c>
      <c r="AY5" s="42"/>
      <c r="AZ5" s="273" t="s">
        <v>42</v>
      </c>
      <c r="BA5" s="272"/>
      <c r="BB5" s="272"/>
      <c r="BC5" s="47" t="s">
        <v>43</v>
      </c>
      <c r="BD5" s="44" t="s">
        <v>44</v>
      </c>
      <c r="BE5" s="51"/>
      <c r="BF5" s="272" t="s">
        <v>42</v>
      </c>
      <c r="BG5" s="272"/>
      <c r="BH5" s="272"/>
      <c r="BI5" s="47" t="s">
        <v>43</v>
      </c>
      <c r="BJ5" s="48" t="s">
        <v>44</v>
      </c>
      <c r="BK5" s="42"/>
      <c r="BL5" s="272" t="s">
        <v>42</v>
      </c>
      <c r="BM5" s="272"/>
      <c r="BN5" s="272"/>
      <c r="BO5" s="43" t="s">
        <v>43</v>
      </c>
      <c r="BP5" s="44" t="s">
        <v>44</v>
      </c>
      <c r="BQ5" s="42"/>
      <c r="BR5" s="272" t="s">
        <v>42</v>
      </c>
      <c r="BS5" s="272"/>
      <c r="BT5" s="272"/>
      <c r="BU5" s="43" t="s">
        <v>43</v>
      </c>
      <c r="BV5" s="44" t="s">
        <v>44</v>
      </c>
      <c r="BW5" s="51"/>
      <c r="BX5" s="272" t="s">
        <v>42</v>
      </c>
      <c r="BY5" s="272"/>
      <c r="BZ5" s="272"/>
      <c r="CA5" s="47" t="s">
        <v>43</v>
      </c>
      <c r="CB5" s="48" t="s">
        <v>44</v>
      </c>
      <c r="CC5" s="42"/>
      <c r="CD5" s="272" t="s">
        <v>42</v>
      </c>
      <c r="CE5" s="272"/>
      <c r="CF5" s="272"/>
      <c r="CG5" s="43" t="s">
        <v>43</v>
      </c>
      <c r="CH5" s="44" t="s">
        <v>44</v>
      </c>
      <c r="CI5" s="51"/>
      <c r="CJ5" s="272" t="s">
        <v>42</v>
      </c>
      <c r="CK5" s="272"/>
      <c r="CL5" s="272"/>
      <c r="CM5" s="47" t="s">
        <v>43</v>
      </c>
      <c r="CN5" s="48" t="s">
        <v>44</v>
      </c>
      <c r="CO5" s="42"/>
      <c r="CP5" s="272" t="s">
        <v>42</v>
      </c>
      <c r="CQ5" s="272"/>
      <c r="CR5" s="272"/>
      <c r="CS5" s="43" t="s">
        <v>43</v>
      </c>
      <c r="CT5" s="44" t="s">
        <v>44</v>
      </c>
      <c r="CU5" s="51"/>
      <c r="CV5" s="272" t="s">
        <v>42</v>
      </c>
      <c r="CW5" s="272"/>
      <c r="CX5" s="272"/>
      <c r="CY5" s="47" t="s">
        <v>43</v>
      </c>
      <c r="CZ5" s="48" t="s">
        <v>44</v>
      </c>
      <c r="DA5" s="42"/>
      <c r="DB5" s="272" t="s">
        <v>42</v>
      </c>
      <c r="DC5" s="272"/>
      <c r="DD5" s="272"/>
      <c r="DE5" s="43" t="s">
        <v>43</v>
      </c>
      <c r="DF5" s="44" t="s">
        <v>44</v>
      </c>
      <c r="DG5" s="42"/>
      <c r="DH5" s="272" t="s">
        <v>42</v>
      </c>
      <c r="DI5" s="272"/>
      <c r="DJ5" s="272"/>
      <c r="DK5" s="43" t="s">
        <v>43</v>
      </c>
      <c r="DL5" s="44" t="s">
        <v>44</v>
      </c>
      <c r="DM5" s="51"/>
      <c r="DN5" s="272" t="s">
        <v>42</v>
      </c>
      <c r="DO5" s="272"/>
      <c r="DP5" s="272"/>
      <c r="DQ5" s="47" t="s">
        <v>43</v>
      </c>
      <c r="DR5" s="48" t="s">
        <v>44</v>
      </c>
      <c r="DS5" s="42"/>
      <c r="DT5" s="272" t="s">
        <v>42</v>
      </c>
      <c r="DU5" s="272"/>
      <c r="DV5" s="272"/>
      <c r="DW5" s="43" t="s">
        <v>43</v>
      </c>
      <c r="DX5" s="44" t="s">
        <v>44</v>
      </c>
      <c r="DY5" s="42"/>
      <c r="DZ5" s="272" t="s">
        <v>42</v>
      </c>
      <c r="EA5" s="272"/>
      <c r="EB5" s="272"/>
      <c r="EC5" s="43" t="s">
        <v>43</v>
      </c>
      <c r="ED5" s="44" t="s">
        <v>44</v>
      </c>
      <c r="EE5" s="42"/>
      <c r="EF5" s="272" t="s">
        <v>42</v>
      </c>
      <c r="EG5" s="272"/>
      <c r="EH5" s="272"/>
      <c r="EI5" s="43" t="s">
        <v>43</v>
      </c>
      <c r="EJ5" s="44" t="s">
        <v>44</v>
      </c>
      <c r="EK5" s="51"/>
      <c r="EL5" s="272" t="s">
        <v>42</v>
      </c>
      <c r="EM5" s="272"/>
      <c r="EN5" s="272"/>
      <c r="EO5" s="47" t="s">
        <v>43</v>
      </c>
      <c r="EP5" s="48" t="s">
        <v>44</v>
      </c>
      <c r="EQ5" s="42"/>
      <c r="ER5" s="272" t="s">
        <v>42</v>
      </c>
      <c r="ES5" s="272"/>
      <c r="ET5" s="272"/>
      <c r="EU5" s="43" t="s">
        <v>43</v>
      </c>
      <c r="EV5" s="44" t="s">
        <v>44</v>
      </c>
      <c r="EW5" s="42"/>
      <c r="EX5" s="272" t="s">
        <v>42</v>
      </c>
      <c r="EY5" s="272"/>
      <c r="EZ5" s="272"/>
      <c r="FA5" s="43" t="s">
        <v>43</v>
      </c>
      <c r="FB5" s="44" t="s">
        <v>44</v>
      </c>
      <c r="FC5" s="42"/>
      <c r="FD5" s="272" t="s">
        <v>42</v>
      </c>
      <c r="FE5" s="272"/>
      <c r="FF5" s="272"/>
      <c r="FG5" s="43" t="s">
        <v>43</v>
      </c>
      <c r="FH5" s="44" t="s">
        <v>44</v>
      </c>
      <c r="FI5" s="51"/>
      <c r="FJ5" s="272" t="s">
        <v>42</v>
      </c>
      <c r="FK5" s="272"/>
      <c r="FL5" s="272"/>
      <c r="FM5" s="47" t="s">
        <v>43</v>
      </c>
      <c r="FN5" s="48" t="s">
        <v>44</v>
      </c>
      <c r="FO5" s="42"/>
      <c r="FP5" s="272" t="s">
        <v>42</v>
      </c>
      <c r="FQ5" s="272"/>
      <c r="FR5" s="272"/>
      <c r="FS5" s="43" t="s">
        <v>43</v>
      </c>
      <c r="FT5" s="44" t="s">
        <v>44</v>
      </c>
      <c r="FU5" s="42"/>
      <c r="FV5" s="272" t="s">
        <v>42</v>
      </c>
      <c r="FW5" s="272"/>
      <c r="FX5" s="272"/>
      <c r="FY5" s="43" t="s">
        <v>43</v>
      </c>
      <c r="FZ5" s="44" t="s">
        <v>44</v>
      </c>
      <c r="GA5" s="42"/>
      <c r="GB5" s="272" t="s">
        <v>42</v>
      </c>
      <c r="GC5" s="272"/>
      <c r="GD5" s="272"/>
      <c r="GE5" s="43" t="s">
        <v>43</v>
      </c>
      <c r="GF5" s="44" t="s">
        <v>44</v>
      </c>
      <c r="GG5" s="51"/>
      <c r="GH5" s="272" t="s">
        <v>42</v>
      </c>
      <c r="GI5" s="272"/>
      <c r="GJ5" s="272"/>
      <c r="GK5" s="47" t="s">
        <v>43</v>
      </c>
      <c r="GL5" s="48" t="s">
        <v>44</v>
      </c>
      <c r="GM5" s="51"/>
      <c r="GN5" s="272" t="s">
        <v>42</v>
      </c>
      <c r="GO5" s="272"/>
      <c r="GP5" s="272"/>
      <c r="GQ5" s="47" t="s">
        <v>43</v>
      </c>
      <c r="GR5" s="48" t="s">
        <v>44</v>
      </c>
      <c r="GS5" s="51"/>
      <c r="GT5" s="272" t="s">
        <v>42</v>
      </c>
      <c r="GU5" s="272"/>
      <c r="GV5" s="272"/>
      <c r="GW5" s="47" t="s">
        <v>43</v>
      </c>
      <c r="GX5" s="48" t="s">
        <v>44</v>
      </c>
      <c r="GY5" s="42"/>
      <c r="GZ5" s="272" t="s">
        <v>42</v>
      </c>
      <c r="HA5" s="272"/>
      <c r="HB5" s="272"/>
      <c r="HC5" s="43" t="s">
        <v>43</v>
      </c>
      <c r="HD5" s="44" t="s">
        <v>44</v>
      </c>
      <c r="HE5" s="42"/>
      <c r="HF5" s="272" t="s">
        <v>42</v>
      </c>
      <c r="HG5" s="272"/>
      <c r="HH5" s="272"/>
      <c r="HI5" s="43" t="s">
        <v>43</v>
      </c>
      <c r="HJ5" s="44" t="s">
        <v>44</v>
      </c>
      <c r="HK5" s="51"/>
      <c r="HL5" s="272" t="s">
        <v>42</v>
      </c>
      <c r="HM5" s="272"/>
      <c r="HN5" s="272"/>
      <c r="HO5" s="47" t="s">
        <v>43</v>
      </c>
      <c r="HP5" s="48" t="s">
        <v>44</v>
      </c>
      <c r="HQ5" s="42"/>
      <c r="HR5" s="272" t="s">
        <v>42</v>
      </c>
      <c r="HS5" s="272"/>
      <c r="HT5" s="272"/>
      <c r="HU5" s="43" t="s">
        <v>43</v>
      </c>
      <c r="HV5" s="44" t="s">
        <v>44</v>
      </c>
      <c r="HW5" s="42"/>
      <c r="HX5" s="272" t="s">
        <v>42</v>
      </c>
      <c r="HY5" s="272"/>
      <c r="HZ5" s="272"/>
      <c r="IA5" s="43" t="s">
        <v>43</v>
      </c>
      <c r="IB5" s="44" t="s">
        <v>44</v>
      </c>
      <c r="IC5" s="51"/>
      <c r="ID5" s="272" t="s">
        <v>42</v>
      </c>
      <c r="IE5" s="272"/>
      <c r="IF5" s="272"/>
      <c r="IG5" s="47" t="s">
        <v>43</v>
      </c>
      <c r="IH5" s="48" t="s">
        <v>44</v>
      </c>
      <c r="II5" s="42"/>
      <c r="IJ5" s="272" t="s">
        <v>42</v>
      </c>
      <c r="IK5" s="272"/>
      <c r="IL5" s="272"/>
      <c r="IM5" s="43" t="s">
        <v>43</v>
      </c>
      <c r="IN5" s="44" t="s">
        <v>44</v>
      </c>
      <c r="IO5" s="42"/>
      <c r="IP5" s="272" t="s">
        <v>42</v>
      </c>
      <c r="IQ5" s="272"/>
      <c r="IR5" s="272"/>
      <c r="IS5" s="43" t="s">
        <v>43</v>
      </c>
      <c r="IT5" s="44" t="s">
        <v>44</v>
      </c>
      <c r="IU5" s="51"/>
      <c r="IV5" s="272" t="s">
        <v>42</v>
      </c>
      <c r="IW5" s="272"/>
      <c r="IX5" s="272"/>
      <c r="IY5" s="47" t="s">
        <v>43</v>
      </c>
      <c r="IZ5" s="48" t="s">
        <v>44</v>
      </c>
      <c r="JA5" s="51"/>
      <c r="JB5" s="272" t="s">
        <v>42</v>
      </c>
      <c r="JC5" s="272"/>
      <c r="JD5" s="272"/>
      <c r="JE5" s="47" t="s">
        <v>43</v>
      </c>
      <c r="JF5" s="48" t="s">
        <v>44</v>
      </c>
      <c r="JG5" s="42"/>
      <c r="JH5" s="272" t="s">
        <v>42</v>
      </c>
      <c r="JI5" s="272"/>
      <c r="JJ5" s="272"/>
      <c r="JK5" s="234" t="s">
        <v>43</v>
      </c>
      <c r="JL5" s="44" t="s">
        <v>44</v>
      </c>
      <c r="JM5" s="51"/>
      <c r="JN5" s="272" t="s">
        <v>42</v>
      </c>
      <c r="JO5" s="272"/>
      <c r="JP5" s="272"/>
      <c r="JQ5" s="47" t="s">
        <v>43</v>
      </c>
      <c r="JR5" s="48" t="s">
        <v>44</v>
      </c>
      <c r="JS5" s="42"/>
      <c r="JT5" s="272" t="s">
        <v>42</v>
      </c>
      <c r="JU5" s="272"/>
      <c r="JV5" s="272"/>
      <c r="JW5" s="43" t="s">
        <v>43</v>
      </c>
      <c r="JX5" s="44" t="s">
        <v>44</v>
      </c>
      <c r="JY5" s="42"/>
      <c r="JZ5" s="272" t="s">
        <v>42</v>
      </c>
      <c r="KA5" s="272"/>
      <c r="KB5" s="272"/>
      <c r="KC5" s="43" t="s">
        <v>43</v>
      </c>
      <c r="KD5" s="44" t="s">
        <v>44</v>
      </c>
      <c r="KE5" s="51"/>
      <c r="KF5" s="272" t="s">
        <v>42</v>
      </c>
      <c r="KG5" s="272"/>
      <c r="KH5" s="272"/>
      <c r="KI5" s="47" t="s">
        <v>43</v>
      </c>
      <c r="KJ5" s="48" t="s">
        <v>44</v>
      </c>
      <c r="KK5" s="42"/>
      <c r="KL5" s="272" t="s">
        <v>42</v>
      </c>
      <c r="KM5" s="272"/>
      <c r="KN5" s="272"/>
      <c r="KO5" s="43" t="s">
        <v>43</v>
      </c>
      <c r="KP5" s="44" t="s">
        <v>44</v>
      </c>
      <c r="KQ5" s="51"/>
      <c r="KR5" s="272" t="s">
        <v>42</v>
      </c>
      <c r="KS5" s="272"/>
      <c r="KT5" s="272"/>
      <c r="KU5" s="47" t="s">
        <v>43</v>
      </c>
      <c r="KV5" s="48" t="s">
        <v>44</v>
      </c>
      <c r="KW5" s="42"/>
      <c r="KX5" s="272" t="s">
        <v>42</v>
      </c>
      <c r="KY5" s="272"/>
      <c r="KZ5" s="272"/>
      <c r="LA5" s="43" t="s">
        <v>43</v>
      </c>
      <c r="LB5" s="44" t="s">
        <v>44</v>
      </c>
      <c r="LC5" s="51"/>
      <c r="LD5" s="272" t="s">
        <v>42</v>
      </c>
      <c r="LE5" s="272"/>
      <c r="LF5" s="272"/>
      <c r="LG5" s="47" t="s">
        <v>43</v>
      </c>
      <c r="LH5" s="48" t="s">
        <v>44</v>
      </c>
      <c r="LI5" s="42"/>
      <c r="LJ5" s="272" t="s">
        <v>42</v>
      </c>
      <c r="LK5" s="272"/>
      <c r="LL5" s="272"/>
      <c r="LM5" s="43" t="s">
        <v>43</v>
      </c>
      <c r="LN5" s="44" t="s">
        <v>44</v>
      </c>
      <c r="LO5" s="51"/>
      <c r="LP5" s="272" t="s">
        <v>42</v>
      </c>
      <c r="LQ5" s="272"/>
      <c r="LR5" s="272"/>
      <c r="LS5" s="47" t="s">
        <v>43</v>
      </c>
      <c r="LT5" s="48" t="s">
        <v>44</v>
      </c>
      <c r="LU5" s="42"/>
      <c r="LV5" s="272" t="s">
        <v>42</v>
      </c>
      <c r="LW5" s="272"/>
      <c r="LX5" s="272"/>
      <c r="LY5" s="43" t="s">
        <v>43</v>
      </c>
      <c r="LZ5" s="44" t="s">
        <v>44</v>
      </c>
      <c r="MA5" s="51"/>
      <c r="MB5" s="272" t="s">
        <v>42</v>
      </c>
      <c r="MC5" s="272"/>
      <c r="MD5" s="272"/>
      <c r="ME5" s="47" t="s">
        <v>43</v>
      </c>
      <c r="MF5" s="48" t="s">
        <v>44</v>
      </c>
      <c r="MG5" s="42"/>
      <c r="MH5" s="272" t="s">
        <v>42</v>
      </c>
      <c r="MI5" s="272"/>
      <c r="MJ5" s="272"/>
      <c r="MK5" s="43" t="s">
        <v>43</v>
      </c>
      <c r="ML5" s="44" t="s">
        <v>44</v>
      </c>
      <c r="MM5" s="51"/>
      <c r="MN5" s="272" t="s">
        <v>42</v>
      </c>
      <c r="MO5" s="272"/>
      <c r="MP5" s="272"/>
      <c r="MQ5" s="47" t="s">
        <v>43</v>
      </c>
      <c r="MR5" s="48" t="s">
        <v>44</v>
      </c>
      <c r="MS5" s="42"/>
      <c r="MT5" s="272" t="s">
        <v>42</v>
      </c>
      <c r="MU5" s="272"/>
      <c r="MV5" s="272"/>
      <c r="MW5" s="43" t="s">
        <v>43</v>
      </c>
      <c r="MX5" s="44" t="s">
        <v>44</v>
      </c>
      <c r="MY5" s="51"/>
      <c r="MZ5" s="272" t="s">
        <v>42</v>
      </c>
      <c r="NA5" s="272"/>
      <c r="NB5" s="272"/>
      <c r="NC5" s="47" t="s">
        <v>43</v>
      </c>
      <c r="ND5" s="48" t="s">
        <v>44</v>
      </c>
      <c r="NE5" s="42"/>
      <c r="NF5" s="273" t="s">
        <v>42</v>
      </c>
      <c r="NG5" s="272"/>
      <c r="NH5" s="272"/>
      <c r="NI5" s="43" t="s">
        <v>43</v>
      </c>
      <c r="NJ5" s="44" t="s">
        <v>44</v>
      </c>
      <c r="NK5" s="42"/>
      <c r="NL5" s="273" t="s">
        <v>42</v>
      </c>
      <c r="NM5" s="272"/>
      <c r="NN5" s="272"/>
      <c r="NO5" s="43" t="s">
        <v>43</v>
      </c>
      <c r="NP5" s="44" t="s">
        <v>44</v>
      </c>
      <c r="NQ5" s="51"/>
      <c r="NR5" s="272" t="s">
        <v>42</v>
      </c>
      <c r="NS5" s="272"/>
      <c r="NT5" s="272"/>
      <c r="NU5" s="47" t="s">
        <v>43</v>
      </c>
      <c r="NV5" s="48" t="s">
        <v>44</v>
      </c>
      <c r="NW5" s="54"/>
    </row>
    <row r="6" spans="1:387" ht="15" customHeight="1" x14ac:dyDescent="0.2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269</v>
      </c>
      <c r="H6" s="180" t="s">
        <v>257</v>
      </c>
      <c r="I6" s="25"/>
      <c r="J6" s="185">
        <v>0</v>
      </c>
      <c r="K6" s="185" t="s">
        <v>0</v>
      </c>
      <c r="L6" s="185">
        <v>2</v>
      </c>
      <c r="M6" s="185" t="s">
        <v>267</v>
      </c>
      <c r="N6" s="186" t="s">
        <v>254</v>
      </c>
      <c r="O6" s="148"/>
      <c r="P6" s="167">
        <v>2</v>
      </c>
      <c r="Q6" s="168" t="s">
        <v>0</v>
      </c>
      <c r="R6" s="167">
        <v>0</v>
      </c>
      <c r="S6" s="185" t="s">
        <v>271</v>
      </c>
      <c r="T6" s="186" t="s">
        <v>267</v>
      </c>
      <c r="U6" s="155"/>
      <c r="V6" s="167">
        <v>1</v>
      </c>
      <c r="W6" s="168" t="s">
        <v>0</v>
      </c>
      <c r="X6" s="167">
        <v>3</v>
      </c>
      <c r="Y6" s="185" t="s">
        <v>266</v>
      </c>
      <c r="Z6" s="186" t="s">
        <v>267</v>
      </c>
      <c r="AA6" s="155"/>
      <c r="AB6" s="167">
        <v>3</v>
      </c>
      <c r="AC6" s="168" t="s">
        <v>0</v>
      </c>
      <c r="AD6" s="167">
        <v>0</v>
      </c>
      <c r="AE6" s="195" t="s">
        <v>271</v>
      </c>
      <c r="AF6" s="193" t="s">
        <v>267</v>
      </c>
      <c r="AG6" s="155"/>
      <c r="AH6" s="167">
        <v>3</v>
      </c>
      <c r="AI6" s="168" t="s">
        <v>0</v>
      </c>
      <c r="AJ6" s="167">
        <v>1</v>
      </c>
      <c r="AK6" s="185" t="s">
        <v>267</v>
      </c>
      <c r="AL6" s="186" t="s">
        <v>271</v>
      </c>
      <c r="AM6" s="155"/>
      <c r="AN6" s="167">
        <v>0</v>
      </c>
      <c r="AO6" s="168" t="s">
        <v>0</v>
      </c>
      <c r="AP6" s="167">
        <v>3</v>
      </c>
      <c r="AQ6" s="185" t="s">
        <v>269</v>
      </c>
      <c r="AR6" s="186" t="s">
        <v>267</v>
      </c>
      <c r="AS6" s="155"/>
      <c r="AT6" s="167">
        <v>2</v>
      </c>
      <c r="AU6" s="168" t="s">
        <v>0</v>
      </c>
      <c r="AV6" s="167">
        <v>2</v>
      </c>
      <c r="AW6" s="185" t="s">
        <v>267</v>
      </c>
      <c r="AX6" s="186" t="s">
        <v>266</v>
      </c>
      <c r="AY6" s="155"/>
      <c r="AZ6" s="167">
        <v>2</v>
      </c>
      <c r="BA6" s="168" t="s">
        <v>0</v>
      </c>
      <c r="BB6" s="167">
        <v>1</v>
      </c>
      <c r="BC6" s="168" t="s">
        <v>267</v>
      </c>
      <c r="BD6" s="169" t="s">
        <v>374</v>
      </c>
      <c r="BE6" s="155"/>
      <c r="BF6" s="167">
        <v>4</v>
      </c>
      <c r="BG6" s="168" t="s">
        <v>0</v>
      </c>
      <c r="BH6" s="167">
        <v>0</v>
      </c>
      <c r="BI6" s="185" t="s">
        <v>267</v>
      </c>
      <c r="BJ6" s="186" t="s">
        <v>271</v>
      </c>
      <c r="BK6" s="155"/>
      <c r="BL6" s="167">
        <v>0</v>
      </c>
      <c r="BM6" s="168" t="s">
        <v>0</v>
      </c>
      <c r="BN6" s="167">
        <v>3</v>
      </c>
      <c r="BO6" s="185" t="s">
        <v>267</v>
      </c>
      <c r="BP6" s="186" t="s">
        <v>374</v>
      </c>
      <c r="BQ6" s="155"/>
      <c r="BR6" s="167">
        <v>3</v>
      </c>
      <c r="BS6" s="168" t="s">
        <v>0</v>
      </c>
      <c r="BT6" s="167">
        <v>1</v>
      </c>
      <c r="BU6" s="185" t="s">
        <v>267</v>
      </c>
      <c r="BV6" s="186" t="s">
        <v>268</v>
      </c>
      <c r="BW6" s="155"/>
      <c r="BX6" s="167">
        <v>3</v>
      </c>
      <c r="BY6" s="168" t="s">
        <v>0</v>
      </c>
      <c r="BZ6" s="167">
        <v>0</v>
      </c>
      <c r="CA6" s="168" t="s">
        <v>268</v>
      </c>
      <c r="CB6" s="169" t="s">
        <v>267</v>
      </c>
      <c r="CC6" s="155"/>
      <c r="CD6" s="167">
        <v>2</v>
      </c>
      <c r="CE6" s="168" t="s">
        <v>0</v>
      </c>
      <c r="CF6" s="167">
        <v>4</v>
      </c>
      <c r="CG6" s="185" t="s">
        <v>269</v>
      </c>
      <c r="CH6" s="186" t="s">
        <v>267</v>
      </c>
      <c r="CI6" s="155"/>
      <c r="CJ6" s="167">
        <v>0</v>
      </c>
      <c r="CK6" s="168" t="s">
        <v>0</v>
      </c>
      <c r="CL6" s="167">
        <v>3</v>
      </c>
      <c r="CM6" s="185" t="s">
        <v>269</v>
      </c>
      <c r="CN6" s="186" t="s">
        <v>268</v>
      </c>
      <c r="CO6" s="155"/>
      <c r="CP6" s="167">
        <v>4</v>
      </c>
      <c r="CQ6" s="168" t="s">
        <v>0</v>
      </c>
      <c r="CR6" s="167">
        <v>3</v>
      </c>
      <c r="CS6" s="185" t="s">
        <v>268</v>
      </c>
      <c r="CT6" s="186" t="s">
        <v>267</v>
      </c>
      <c r="CU6" s="155"/>
      <c r="CV6" s="167">
        <v>3</v>
      </c>
      <c r="CW6" s="168" t="s">
        <v>0</v>
      </c>
      <c r="CX6" s="167">
        <v>0</v>
      </c>
      <c r="CY6" s="185" t="s">
        <v>267</v>
      </c>
      <c r="CZ6" s="186" t="s">
        <v>266</v>
      </c>
      <c r="DA6" s="155"/>
      <c r="DB6" s="167">
        <v>1</v>
      </c>
      <c r="DC6" s="168" t="s">
        <v>0</v>
      </c>
      <c r="DD6" s="167">
        <v>4</v>
      </c>
      <c r="DE6" s="185" t="s">
        <v>269</v>
      </c>
      <c r="DF6" s="186" t="s">
        <v>267</v>
      </c>
      <c r="DG6" s="155"/>
      <c r="DH6" s="167">
        <v>2</v>
      </c>
      <c r="DI6" s="168" t="s">
        <v>0</v>
      </c>
      <c r="DJ6" s="167">
        <v>2</v>
      </c>
      <c r="DK6" s="185" t="s">
        <v>267</v>
      </c>
      <c r="DL6" s="186" t="s">
        <v>257</v>
      </c>
      <c r="DM6" s="155"/>
      <c r="DN6" s="167">
        <v>2</v>
      </c>
      <c r="DO6" s="168" t="s">
        <v>0</v>
      </c>
      <c r="DP6" s="167">
        <v>0</v>
      </c>
      <c r="DQ6" s="185" t="s">
        <v>266</v>
      </c>
      <c r="DR6" s="186" t="s">
        <v>257</v>
      </c>
      <c r="DS6" s="155"/>
      <c r="DT6" s="167">
        <v>2</v>
      </c>
      <c r="DU6" s="168" t="s">
        <v>0</v>
      </c>
      <c r="DV6" s="167">
        <v>1</v>
      </c>
      <c r="DW6" s="185" t="s">
        <v>269</v>
      </c>
      <c r="DX6" s="186" t="s">
        <v>266</v>
      </c>
      <c r="DY6" s="155"/>
      <c r="DZ6" s="167">
        <v>0</v>
      </c>
      <c r="EA6" s="168" t="s">
        <v>0</v>
      </c>
      <c r="EB6" s="167">
        <v>2</v>
      </c>
      <c r="EC6" s="185" t="s">
        <v>269</v>
      </c>
      <c r="ED6" s="186" t="s">
        <v>267</v>
      </c>
      <c r="EE6" s="155"/>
      <c r="EF6" s="167">
        <v>3</v>
      </c>
      <c r="EG6" s="168" t="s">
        <v>0</v>
      </c>
      <c r="EH6" s="167">
        <v>0</v>
      </c>
      <c r="EI6" s="168" t="s">
        <v>269</v>
      </c>
      <c r="EJ6" s="169" t="s">
        <v>266</v>
      </c>
      <c r="EK6" s="155"/>
      <c r="EL6" s="167">
        <v>3</v>
      </c>
      <c r="EM6" s="168" t="s">
        <v>0</v>
      </c>
      <c r="EN6" s="167">
        <v>1</v>
      </c>
      <c r="EO6" s="185" t="s">
        <v>266</v>
      </c>
      <c r="EP6" s="186" t="s">
        <v>254</v>
      </c>
      <c r="EQ6" s="155"/>
      <c r="ER6" s="167">
        <v>1</v>
      </c>
      <c r="ES6" s="168" t="s">
        <v>0</v>
      </c>
      <c r="ET6" s="167">
        <v>2</v>
      </c>
      <c r="EU6" s="185" t="s">
        <v>269</v>
      </c>
      <c r="EV6" s="186" t="s">
        <v>266</v>
      </c>
      <c r="EW6" s="155"/>
      <c r="EX6" s="167">
        <v>1</v>
      </c>
      <c r="EY6" s="168" t="s">
        <v>0</v>
      </c>
      <c r="EZ6" s="167">
        <v>3</v>
      </c>
      <c r="FA6" s="185" t="s">
        <v>269</v>
      </c>
      <c r="FB6" s="186" t="s">
        <v>267</v>
      </c>
      <c r="FC6" s="155"/>
      <c r="FD6" s="167">
        <v>4</v>
      </c>
      <c r="FE6" s="168" t="s">
        <v>0</v>
      </c>
      <c r="FF6" s="167">
        <v>1</v>
      </c>
      <c r="FG6" s="185" t="s">
        <v>269</v>
      </c>
      <c r="FH6" s="186" t="s">
        <v>254</v>
      </c>
      <c r="FI6" s="155"/>
      <c r="FJ6" s="167">
        <v>1</v>
      </c>
      <c r="FK6" s="168" t="s">
        <v>0</v>
      </c>
      <c r="FL6" s="167">
        <v>2</v>
      </c>
      <c r="FM6" s="185" t="s">
        <v>269</v>
      </c>
      <c r="FN6" s="186" t="s">
        <v>267</v>
      </c>
      <c r="FO6" s="155"/>
      <c r="FP6" s="167">
        <v>2</v>
      </c>
      <c r="FQ6" s="168" t="s">
        <v>0</v>
      </c>
      <c r="FR6" s="167">
        <v>0</v>
      </c>
      <c r="FS6" s="185" t="s">
        <v>269</v>
      </c>
      <c r="FT6" s="186" t="s">
        <v>252</v>
      </c>
      <c r="FU6" s="155"/>
      <c r="FV6" s="167">
        <v>0</v>
      </c>
      <c r="FW6" s="168" t="s">
        <v>0</v>
      </c>
      <c r="FX6" s="167">
        <v>3</v>
      </c>
      <c r="FY6" s="185" t="s">
        <v>381</v>
      </c>
      <c r="FZ6" s="186" t="s">
        <v>267</v>
      </c>
      <c r="GA6" s="155"/>
      <c r="GB6" s="167">
        <v>1</v>
      </c>
      <c r="GC6" s="168" t="s">
        <v>0</v>
      </c>
      <c r="GD6" s="167">
        <v>2</v>
      </c>
      <c r="GE6" s="168" t="s">
        <v>267</v>
      </c>
      <c r="GF6" s="169" t="s">
        <v>257</v>
      </c>
      <c r="GG6" s="155"/>
      <c r="GH6" s="167">
        <v>2</v>
      </c>
      <c r="GI6" s="168" t="s">
        <v>0</v>
      </c>
      <c r="GJ6" s="167">
        <v>1</v>
      </c>
      <c r="GK6" s="185" t="s">
        <v>267</v>
      </c>
      <c r="GL6" s="186" t="s">
        <v>257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269</v>
      </c>
      <c r="GX6" s="186" t="s">
        <v>374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267</v>
      </c>
      <c r="HJ6" s="186" t="s">
        <v>374</v>
      </c>
      <c r="HK6" s="155"/>
      <c r="HL6" s="167">
        <v>2</v>
      </c>
      <c r="HM6" s="168" t="s">
        <v>0</v>
      </c>
      <c r="HN6" s="167">
        <v>0</v>
      </c>
      <c r="HO6" s="185" t="s">
        <v>269</v>
      </c>
      <c r="HP6" s="186" t="s">
        <v>267</v>
      </c>
      <c r="HQ6" s="155"/>
      <c r="HR6" s="167">
        <v>2</v>
      </c>
      <c r="HS6" s="168" t="s">
        <v>0</v>
      </c>
      <c r="HT6" s="167">
        <v>1</v>
      </c>
      <c r="HU6" s="185" t="s">
        <v>267</v>
      </c>
      <c r="HV6" s="186" t="s">
        <v>266</v>
      </c>
      <c r="HW6" s="155"/>
      <c r="HX6" s="167">
        <v>1</v>
      </c>
      <c r="HY6" s="168" t="s">
        <v>0</v>
      </c>
      <c r="HZ6" s="167">
        <v>3</v>
      </c>
      <c r="IA6" s="185" t="s">
        <v>269</v>
      </c>
      <c r="IB6" s="186" t="s">
        <v>257</v>
      </c>
      <c r="IC6" s="155"/>
      <c r="ID6" s="167">
        <v>1</v>
      </c>
      <c r="IE6" s="168" t="s">
        <v>0</v>
      </c>
      <c r="IF6" s="167">
        <v>3</v>
      </c>
      <c r="IG6" s="185" t="s">
        <v>374</v>
      </c>
      <c r="IH6" s="186" t="s">
        <v>266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269</v>
      </c>
      <c r="IZ6" s="186" t="s">
        <v>266</v>
      </c>
      <c r="JA6" s="155"/>
      <c r="JB6" s="167">
        <v>1</v>
      </c>
      <c r="JC6" s="168" t="s">
        <v>0</v>
      </c>
      <c r="JD6" s="167">
        <v>2</v>
      </c>
      <c r="JE6" s="185" t="s">
        <v>267</v>
      </c>
      <c r="JF6" s="186" t="s">
        <v>374</v>
      </c>
      <c r="JG6" s="155"/>
      <c r="JH6" s="167">
        <v>0</v>
      </c>
      <c r="JI6" s="168" t="s">
        <v>0</v>
      </c>
      <c r="JJ6" s="167">
        <v>3</v>
      </c>
      <c r="JK6" s="185" t="s">
        <v>374</v>
      </c>
      <c r="JL6" s="186" t="s">
        <v>257</v>
      </c>
      <c r="JM6" s="155"/>
      <c r="JN6" s="167">
        <v>3</v>
      </c>
      <c r="JO6" s="168" t="s">
        <v>0</v>
      </c>
      <c r="JP6" s="167">
        <v>2</v>
      </c>
      <c r="JQ6" s="185" t="s">
        <v>268</v>
      </c>
      <c r="JR6" s="186" t="s">
        <v>374</v>
      </c>
      <c r="JS6" s="155"/>
      <c r="JT6" s="167"/>
      <c r="JU6" s="168" t="s">
        <v>0</v>
      </c>
      <c r="JV6" s="167"/>
      <c r="JW6" s="168"/>
      <c r="JX6" s="169"/>
      <c r="JY6" s="155"/>
      <c r="JZ6" s="167">
        <v>1</v>
      </c>
      <c r="KA6" s="168" t="s">
        <v>0</v>
      </c>
      <c r="KB6" s="167">
        <v>2</v>
      </c>
      <c r="KC6" s="185" t="s">
        <v>374</v>
      </c>
      <c r="KD6" s="186" t="s">
        <v>254</v>
      </c>
      <c r="KE6" s="155"/>
      <c r="KF6" s="167">
        <v>4</v>
      </c>
      <c r="KG6" s="168" t="s">
        <v>0</v>
      </c>
      <c r="KH6" s="167">
        <v>2</v>
      </c>
      <c r="KI6" s="185" t="s">
        <v>269</v>
      </c>
      <c r="KJ6" s="186" t="s">
        <v>257</v>
      </c>
      <c r="KK6" s="155"/>
      <c r="KL6" s="167"/>
      <c r="KM6" s="168" t="s">
        <v>0</v>
      </c>
      <c r="KN6" s="167"/>
      <c r="KO6" s="168"/>
      <c r="KP6" s="169"/>
      <c r="KQ6" s="155"/>
      <c r="KR6" s="167">
        <v>1</v>
      </c>
      <c r="KS6" s="168" t="s">
        <v>0</v>
      </c>
      <c r="KT6" s="167">
        <v>3</v>
      </c>
      <c r="KU6" s="185" t="s">
        <v>269</v>
      </c>
      <c r="KV6" s="186" t="s">
        <v>267</v>
      </c>
      <c r="KW6" s="155"/>
      <c r="KX6" s="167"/>
      <c r="KY6" s="168" t="s">
        <v>0</v>
      </c>
      <c r="KZ6" s="167"/>
      <c r="LA6" s="168"/>
      <c r="LB6" s="169"/>
      <c r="LC6" s="155"/>
      <c r="LD6" s="167">
        <v>2</v>
      </c>
      <c r="LE6" s="168" t="s">
        <v>0</v>
      </c>
      <c r="LF6" s="167">
        <v>0</v>
      </c>
      <c r="LG6" s="185" t="s">
        <v>374</v>
      </c>
      <c r="LH6" s="186" t="s">
        <v>257</v>
      </c>
      <c r="LI6" s="155"/>
      <c r="LJ6" s="167"/>
      <c r="LK6" s="168" t="s">
        <v>0</v>
      </c>
      <c r="LL6" s="167"/>
      <c r="LM6" s="168"/>
      <c r="LN6" s="169"/>
      <c r="LO6" s="155"/>
      <c r="LP6" s="167">
        <v>2</v>
      </c>
      <c r="LQ6" s="168" t="s">
        <v>0</v>
      </c>
      <c r="LR6" s="167">
        <v>5</v>
      </c>
      <c r="LS6" s="185" t="s">
        <v>267</v>
      </c>
      <c r="LT6" s="186" t="s">
        <v>267</v>
      </c>
      <c r="LU6" s="155"/>
      <c r="LV6" s="167">
        <v>4</v>
      </c>
      <c r="LW6" s="168" t="s">
        <v>0</v>
      </c>
      <c r="LX6" s="167">
        <v>1</v>
      </c>
      <c r="LY6" s="185" t="s">
        <v>268</v>
      </c>
      <c r="LZ6" s="186" t="s">
        <v>254</v>
      </c>
      <c r="MA6" s="155"/>
      <c r="MB6" s="167">
        <v>3</v>
      </c>
      <c r="MC6" s="168" t="s">
        <v>0</v>
      </c>
      <c r="MD6" s="167">
        <v>0</v>
      </c>
      <c r="ME6" s="185" t="s">
        <v>267</v>
      </c>
      <c r="MF6" s="186" t="s">
        <v>257</v>
      </c>
      <c r="MG6" s="155"/>
      <c r="MH6" s="167"/>
      <c r="MI6" s="168" t="s">
        <v>0</v>
      </c>
      <c r="MJ6" s="167"/>
      <c r="MK6" s="168"/>
      <c r="ML6" s="169"/>
      <c r="MM6" s="155"/>
      <c r="MN6" s="167">
        <v>0</v>
      </c>
      <c r="MO6" s="168" t="s">
        <v>0</v>
      </c>
      <c r="MP6" s="167">
        <v>2</v>
      </c>
      <c r="MQ6" s="185" t="s">
        <v>268</v>
      </c>
      <c r="MR6" s="186" t="s">
        <v>374</v>
      </c>
      <c r="MS6" s="155"/>
      <c r="MT6" s="167"/>
      <c r="MU6" s="168" t="s">
        <v>0</v>
      </c>
      <c r="MV6" s="167"/>
      <c r="MW6" s="168"/>
      <c r="MX6" s="169"/>
      <c r="MY6" s="155"/>
      <c r="MZ6" s="167">
        <v>3</v>
      </c>
      <c r="NA6" s="168" t="s">
        <v>0</v>
      </c>
      <c r="NB6" s="167">
        <v>1</v>
      </c>
      <c r="NC6" s="185" t="s">
        <v>267</v>
      </c>
      <c r="ND6" s="186" t="s">
        <v>374</v>
      </c>
      <c r="NE6" s="155"/>
      <c r="NF6" s="167"/>
      <c r="NG6" s="168" t="s">
        <v>0</v>
      </c>
      <c r="NH6" s="167"/>
      <c r="NI6" s="185" t="s">
        <v>322</v>
      </c>
      <c r="NJ6" s="186" t="s">
        <v>322</v>
      </c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322</v>
      </c>
      <c r="NV6" s="186" t="s">
        <v>322</v>
      </c>
      <c r="NW6" s="163"/>
    </row>
    <row r="7" spans="1:387" ht="15" customHeight="1" x14ac:dyDescent="0.2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267</v>
      </c>
      <c r="H7" s="174" t="s">
        <v>257</v>
      </c>
      <c r="I7" s="25"/>
      <c r="J7" s="187">
        <v>0</v>
      </c>
      <c r="K7" s="187" t="s">
        <v>0</v>
      </c>
      <c r="L7" s="187">
        <v>2</v>
      </c>
      <c r="M7" s="185" t="s">
        <v>267</v>
      </c>
      <c r="N7" s="186" t="s">
        <v>257</v>
      </c>
      <c r="O7" s="148"/>
      <c r="P7" s="125">
        <v>4</v>
      </c>
      <c r="Q7" s="130" t="s">
        <v>0</v>
      </c>
      <c r="R7" s="125">
        <v>0</v>
      </c>
      <c r="S7" s="185" t="s">
        <v>267</v>
      </c>
      <c r="T7" s="186" t="s">
        <v>257</v>
      </c>
      <c r="U7" s="155"/>
      <c r="V7" s="125">
        <v>1</v>
      </c>
      <c r="W7" s="130" t="s">
        <v>0</v>
      </c>
      <c r="X7" s="125">
        <v>2</v>
      </c>
      <c r="Y7" s="185" t="s">
        <v>267</v>
      </c>
      <c r="Z7" s="186" t="s">
        <v>257</v>
      </c>
      <c r="AA7" s="155"/>
      <c r="AB7" s="125">
        <v>4</v>
      </c>
      <c r="AC7" s="130" t="s">
        <v>0</v>
      </c>
      <c r="AD7" s="125">
        <v>0</v>
      </c>
      <c r="AE7" s="192" t="s">
        <v>267</v>
      </c>
      <c r="AF7" s="193" t="s">
        <v>271</v>
      </c>
      <c r="AG7" s="155"/>
      <c r="AH7" s="125">
        <v>2</v>
      </c>
      <c r="AI7" s="130" t="s">
        <v>0</v>
      </c>
      <c r="AJ7" s="125">
        <v>1</v>
      </c>
      <c r="AK7" s="185" t="s">
        <v>331</v>
      </c>
      <c r="AL7" s="186" t="s">
        <v>271</v>
      </c>
      <c r="AM7" s="155"/>
      <c r="AN7" s="125">
        <v>1</v>
      </c>
      <c r="AO7" s="130" t="s">
        <v>0</v>
      </c>
      <c r="AP7" s="125">
        <v>3</v>
      </c>
      <c r="AQ7" s="185" t="s">
        <v>267</v>
      </c>
      <c r="AR7" s="186" t="s">
        <v>257</v>
      </c>
      <c r="AS7" s="155"/>
      <c r="AT7" s="125">
        <v>1</v>
      </c>
      <c r="AU7" s="130" t="s">
        <v>0</v>
      </c>
      <c r="AV7" s="125">
        <v>1</v>
      </c>
      <c r="AW7" s="185" t="s">
        <v>269</v>
      </c>
      <c r="AX7" s="186" t="s">
        <v>267</v>
      </c>
      <c r="AY7" s="155"/>
      <c r="AZ7" s="125">
        <v>1</v>
      </c>
      <c r="BA7" s="130" t="s">
        <v>0</v>
      </c>
      <c r="BB7" s="125">
        <v>0</v>
      </c>
      <c r="BC7" s="130" t="s">
        <v>374</v>
      </c>
      <c r="BD7" s="169" t="s">
        <v>267</v>
      </c>
      <c r="BE7" s="155"/>
      <c r="BF7" s="125">
        <v>1</v>
      </c>
      <c r="BG7" s="130" t="s">
        <v>0</v>
      </c>
      <c r="BH7" s="125">
        <v>0</v>
      </c>
      <c r="BI7" s="185" t="s">
        <v>267</v>
      </c>
      <c r="BJ7" s="186" t="s">
        <v>269</v>
      </c>
      <c r="BK7" s="155"/>
      <c r="BL7" s="125"/>
      <c r="BM7" s="130" t="s">
        <v>0</v>
      </c>
      <c r="BN7" s="125"/>
      <c r="BO7" s="185" t="s">
        <v>322</v>
      </c>
      <c r="BP7" s="186" t="s">
        <v>322</v>
      </c>
      <c r="BQ7" s="155"/>
      <c r="BR7" s="125">
        <v>3</v>
      </c>
      <c r="BS7" s="130" t="s">
        <v>0</v>
      </c>
      <c r="BT7" s="125">
        <v>1</v>
      </c>
      <c r="BU7" s="185" t="s">
        <v>271</v>
      </c>
      <c r="BV7" s="186" t="s">
        <v>267</v>
      </c>
      <c r="BW7" s="155"/>
      <c r="BX7" s="125"/>
      <c r="BY7" s="130" t="s">
        <v>0</v>
      </c>
      <c r="BZ7" s="125"/>
      <c r="CA7" s="185" t="s">
        <v>322</v>
      </c>
      <c r="CB7" s="186" t="s">
        <v>322</v>
      </c>
      <c r="CC7" s="155"/>
      <c r="CD7" s="125">
        <v>2</v>
      </c>
      <c r="CE7" s="130" t="s">
        <v>0</v>
      </c>
      <c r="CF7" s="125">
        <v>2</v>
      </c>
      <c r="CG7" s="185" t="s">
        <v>267</v>
      </c>
      <c r="CH7" s="186" t="s">
        <v>271</v>
      </c>
      <c r="CI7" s="155"/>
      <c r="CJ7" s="125">
        <v>1</v>
      </c>
      <c r="CK7" s="130" t="s">
        <v>0</v>
      </c>
      <c r="CL7" s="125">
        <v>2</v>
      </c>
      <c r="CM7" s="185" t="s">
        <v>269</v>
      </c>
      <c r="CN7" s="186" t="s">
        <v>268</v>
      </c>
      <c r="CO7" s="155"/>
      <c r="CP7" s="125">
        <v>1</v>
      </c>
      <c r="CQ7" s="130" t="s">
        <v>0</v>
      </c>
      <c r="CR7" s="125">
        <v>5</v>
      </c>
      <c r="CS7" s="185" t="s">
        <v>311</v>
      </c>
      <c r="CT7" s="186" t="s">
        <v>310</v>
      </c>
      <c r="CU7" s="155"/>
      <c r="CV7" s="125">
        <v>1</v>
      </c>
      <c r="CW7" s="130" t="s">
        <v>0</v>
      </c>
      <c r="CX7" s="125">
        <v>1</v>
      </c>
      <c r="CY7" s="185" t="s">
        <v>266</v>
      </c>
      <c r="CZ7" s="186" t="s">
        <v>267</v>
      </c>
      <c r="DA7" s="155"/>
      <c r="DB7" s="125">
        <v>0</v>
      </c>
      <c r="DC7" s="130" t="s">
        <v>0</v>
      </c>
      <c r="DD7" s="125">
        <v>1</v>
      </c>
      <c r="DE7" s="185" t="s">
        <v>267</v>
      </c>
      <c r="DF7" s="186" t="s">
        <v>257</v>
      </c>
      <c r="DG7" s="155"/>
      <c r="DH7" s="125">
        <v>1</v>
      </c>
      <c r="DI7" s="130" t="s">
        <v>0</v>
      </c>
      <c r="DJ7" s="125">
        <v>1</v>
      </c>
      <c r="DK7" s="185" t="s">
        <v>269</v>
      </c>
      <c r="DL7" s="186" t="s">
        <v>267</v>
      </c>
      <c r="DM7" s="155"/>
      <c r="DN7" s="125">
        <v>2</v>
      </c>
      <c r="DO7" s="130" t="s">
        <v>0</v>
      </c>
      <c r="DP7" s="125">
        <v>1</v>
      </c>
      <c r="DQ7" s="185" t="s">
        <v>269</v>
      </c>
      <c r="DR7" s="186" t="s">
        <v>254</v>
      </c>
      <c r="DS7" s="155"/>
      <c r="DT7" s="125">
        <v>0</v>
      </c>
      <c r="DU7" s="130" t="s">
        <v>0</v>
      </c>
      <c r="DV7" s="125">
        <v>0</v>
      </c>
      <c r="DW7" s="185" t="s">
        <v>322</v>
      </c>
      <c r="DX7" s="186" t="s">
        <v>322</v>
      </c>
      <c r="DY7" s="155"/>
      <c r="DZ7" s="125">
        <v>1</v>
      </c>
      <c r="EA7" s="130" t="s">
        <v>0</v>
      </c>
      <c r="EB7" s="125">
        <v>1</v>
      </c>
      <c r="EC7" s="185" t="s">
        <v>267</v>
      </c>
      <c r="ED7" s="186" t="s">
        <v>364</v>
      </c>
      <c r="EE7" s="155"/>
      <c r="EF7" s="125">
        <v>2</v>
      </c>
      <c r="EG7" s="130" t="s">
        <v>0</v>
      </c>
      <c r="EH7" s="125">
        <v>0</v>
      </c>
      <c r="EI7" s="130" t="s">
        <v>266</v>
      </c>
      <c r="EJ7" s="169" t="s">
        <v>252</v>
      </c>
      <c r="EK7" s="155"/>
      <c r="EL7" s="125">
        <v>1</v>
      </c>
      <c r="EM7" s="130" t="s">
        <v>0</v>
      </c>
      <c r="EN7" s="125">
        <v>0</v>
      </c>
      <c r="EO7" s="185" t="s">
        <v>269</v>
      </c>
      <c r="EP7" s="186" t="s">
        <v>257</v>
      </c>
      <c r="EQ7" s="155"/>
      <c r="ER7" s="125">
        <v>1</v>
      </c>
      <c r="ES7" s="130" t="s">
        <v>0</v>
      </c>
      <c r="ET7" s="125">
        <v>1</v>
      </c>
      <c r="EU7" s="185" t="s">
        <v>267</v>
      </c>
      <c r="EV7" s="186" t="s">
        <v>310</v>
      </c>
      <c r="EW7" s="155"/>
      <c r="EX7" s="125">
        <v>0</v>
      </c>
      <c r="EY7" s="130" t="s">
        <v>0</v>
      </c>
      <c r="EZ7" s="125">
        <v>2</v>
      </c>
      <c r="FA7" s="185" t="s">
        <v>269</v>
      </c>
      <c r="FB7" s="186" t="s">
        <v>257</v>
      </c>
      <c r="FC7" s="155"/>
      <c r="FD7" s="125"/>
      <c r="FE7" s="130" t="s">
        <v>0</v>
      </c>
      <c r="FF7" s="125"/>
      <c r="FG7" s="185" t="s">
        <v>322</v>
      </c>
      <c r="FH7" s="186" t="s">
        <v>322</v>
      </c>
      <c r="FI7" s="155"/>
      <c r="FJ7" s="125">
        <v>0</v>
      </c>
      <c r="FK7" s="130" t="s">
        <v>0</v>
      </c>
      <c r="FL7" s="125">
        <v>1</v>
      </c>
      <c r="FM7" s="185" t="s">
        <v>266</v>
      </c>
      <c r="FN7" s="186" t="s">
        <v>267</v>
      </c>
      <c r="FO7" s="155"/>
      <c r="FP7" s="125">
        <v>1</v>
      </c>
      <c r="FQ7" s="130" t="s">
        <v>0</v>
      </c>
      <c r="FR7" s="125">
        <v>0</v>
      </c>
      <c r="FS7" s="185" t="s">
        <v>267</v>
      </c>
      <c r="FT7" s="186" t="s">
        <v>252</v>
      </c>
      <c r="FU7" s="155"/>
      <c r="FV7" s="125">
        <v>1</v>
      </c>
      <c r="FW7" s="130" t="s">
        <v>0</v>
      </c>
      <c r="FX7" s="125">
        <v>1</v>
      </c>
      <c r="FY7" s="185" t="s">
        <v>267</v>
      </c>
      <c r="FZ7" s="186" t="s">
        <v>254</v>
      </c>
      <c r="GA7" s="155"/>
      <c r="GB7" s="125">
        <v>0</v>
      </c>
      <c r="GC7" s="130" t="s">
        <v>0</v>
      </c>
      <c r="GD7" s="125">
        <v>1</v>
      </c>
      <c r="GE7" s="130" t="s">
        <v>267</v>
      </c>
      <c r="GF7" s="169" t="s">
        <v>257</v>
      </c>
      <c r="GG7" s="155"/>
      <c r="GH7" s="125"/>
      <c r="GI7" s="130" t="s">
        <v>0</v>
      </c>
      <c r="GJ7" s="125"/>
      <c r="GK7" s="185" t="s">
        <v>322</v>
      </c>
      <c r="GL7" s="186" t="s">
        <v>322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267</v>
      </c>
      <c r="GX7" s="186" t="s">
        <v>257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267</v>
      </c>
      <c r="HJ7" s="186" t="s">
        <v>257</v>
      </c>
      <c r="HK7" s="155"/>
      <c r="HL7" s="125">
        <v>1</v>
      </c>
      <c r="HM7" s="130" t="s">
        <v>0</v>
      </c>
      <c r="HN7" s="125">
        <v>1</v>
      </c>
      <c r="HO7" s="185" t="s">
        <v>267</v>
      </c>
      <c r="HP7" s="186" t="s">
        <v>257</v>
      </c>
      <c r="HQ7" s="155"/>
      <c r="HR7" s="125">
        <v>2</v>
      </c>
      <c r="HS7" s="130" t="s">
        <v>0</v>
      </c>
      <c r="HT7" s="125">
        <v>1</v>
      </c>
      <c r="HU7" s="185" t="s">
        <v>366</v>
      </c>
      <c r="HV7" s="186" t="s">
        <v>257</v>
      </c>
      <c r="HW7" s="155"/>
      <c r="HX7" s="125">
        <v>1</v>
      </c>
      <c r="HY7" s="130" t="s">
        <v>0</v>
      </c>
      <c r="HZ7" s="125">
        <v>2</v>
      </c>
      <c r="IA7" s="185" t="s">
        <v>269</v>
      </c>
      <c r="IB7" s="186" t="s">
        <v>397</v>
      </c>
      <c r="IC7" s="155"/>
      <c r="ID7" s="125">
        <v>1</v>
      </c>
      <c r="IE7" s="130" t="s">
        <v>0</v>
      </c>
      <c r="IF7" s="125">
        <v>2</v>
      </c>
      <c r="IG7" s="185" t="s">
        <v>267</v>
      </c>
      <c r="IH7" s="186" t="s">
        <v>257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267</v>
      </c>
      <c r="IZ7" s="186" t="s">
        <v>269</v>
      </c>
      <c r="JA7" s="155"/>
      <c r="JB7" s="125">
        <v>1</v>
      </c>
      <c r="JC7" s="130" t="s">
        <v>0</v>
      </c>
      <c r="JD7" s="125">
        <v>1</v>
      </c>
      <c r="JE7" s="185" t="s">
        <v>374</v>
      </c>
      <c r="JF7" s="186" t="s">
        <v>267</v>
      </c>
      <c r="JG7" s="155"/>
      <c r="JH7" s="125">
        <v>0</v>
      </c>
      <c r="JI7" s="130" t="s">
        <v>0</v>
      </c>
      <c r="JJ7" s="125">
        <v>1</v>
      </c>
      <c r="JK7" s="185" t="s">
        <v>269</v>
      </c>
      <c r="JL7" s="186" t="s">
        <v>257</v>
      </c>
      <c r="JM7" s="155"/>
      <c r="JN7" s="125"/>
      <c r="JO7" s="130" t="s">
        <v>0</v>
      </c>
      <c r="JP7" s="125"/>
      <c r="JQ7" s="185" t="s">
        <v>322</v>
      </c>
      <c r="JR7" s="186" t="s">
        <v>322</v>
      </c>
      <c r="JS7" s="155"/>
      <c r="JT7" s="125"/>
      <c r="JU7" s="130" t="s">
        <v>0</v>
      </c>
      <c r="JV7" s="125"/>
      <c r="JW7" s="130"/>
      <c r="JX7" s="169"/>
      <c r="JY7" s="155"/>
      <c r="JZ7" s="125">
        <v>0</v>
      </c>
      <c r="KA7" s="130" t="s">
        <v>0</v>
      </c>
      <c r="KB7" s="125">
        <v>1</v>
      </c>
      <c r="KC7" s="185" t="s">
        <v>374</v>
      </c>
      <c r="KD7" s="186" t="s">
        <v>267</v>
      </c>
      <c r="KE7" s="155"/>
      <c r="KF7" s="125">
        <v>1</v>
      </c>
      <c r="KG7" s="130" t="s">
        <v>0</v>
      </c>
      <c r="KH7" s="125">
        <v>0</v>
      </c>
      <c r="KI7" s="185" t="s">
        <v>267</v>
      </c>
      <c r="KJ7" s="186" t="s">
        <v>374</v>
      </c>
      <c r="KK7" s="155"/>
      <c r="KL7" s="125"/>
      <c r="KM7" s="130" t="s">
        <v>0</v>
      </c>
      <c r="KN7" s="125"/>
      <c r="KO7" s="130"/>
      <c r="KP7" s="169"/>
      <c r="KQ7" s="155"/>
      <c r="KR7" s="125">
        <v>0</v>
      </c>
      <c r="KS7" s="130" t="s">
        <v>0</v>
      </c>
      <c r="KT7" s="125">
        <v>3</v>
      </c>
      <c r="KU7" s="185" t="s">
        <v>267</v>
      </c>
      <c r="KV7" s="186" t="s">
        <v>262</v>
      </c>
      <c r="KW7" s="155"/>
      <c r="KX7" s="125"/>
      <c r="KY7" s="130" t="s">
        <v>0</v>
      </c>
      <c r="KZ7" s="125"/>
      <c r="LA7" s="130"/>
      <c r="LB7" s="169"/>
      <c r="LC7" s="155"/>
      <c r="LD7" s="125">
        <v>2</v>
      </c>
      <c r="LE7" s="130" t="s">
        <v>0</v>
      </c>
      <c r="LF7" s="125">
        <v>1</v>
      </c>
      <c r="LG7" s="185" t="s">
        <v>374</v>
      </c>
      <c r="LH7" s="186" t="s">
        <v>257</v>
      </c>
      <c r="LI7" s="155"/>
      <c r="LJ7" s="125"/>
      <c r="LK7" s="130" t="s">
        <v>0</v>
      </c>
      <c r="LL7" s="125"/>
      <c r="LM7" s="130"/>
      <c r="LN7" s="169"/>
      <c r="LO7" s="155"/>
      <c r="LP7" s="125">
        <v>1</v>
      </c>
      <c r="LQ7" s="130" t="s">
        <v>0</v>
      </c>
      <c r="LR7" s="125">
        <v>2</v>
      </c>
      <c r="LS7" s="185" t="s">
        <v>267</v>
      </c>
      <c r="LT7" s="186" t="s">
        <v>374</v>
      </c>
      <c r="LU7" s="155"/>
      <c r="LV7" s="125">
        <v>3</v>
      </c>
      <c r="LW7" s="130" t="s">
        <v>0</v>
      </c>
      <c r="LX7" s="125">
        <v>1</v>
      </c>
      <c r="LY7" s="185" t="s">
        <v>268</v>
      </c>
      <c r="LZ7" s="186" t="s">
        <v>257</v>
      </c>
      <c r="MA7" s="155"/>
      <c r="MB7" s="125">
        <v>2</v>
      </c>
      <c r="MC7" s="130" t="s">
        <v>0</v>
      </c>
      <c r="MD7" s="125">
        <v>0</v>
      </c>
      <c r="ME7" s="185" t="s">
        <v>269</v>
      </c>
      <c r="MF7" s="186" t="s">
        <v>267</v>
      </c>
      <c r="MG7" s="155"/>
      <c r="MH7" s="125"/>
      <c r="MI7" s="130" t="s">
        <v>0</v>
      </c>
      <c r="MJ7" s="125"/>
      <c r="MK7" s="130"/>
      <c r="ML7" s="169"/>
      <c r="MM7" s="155"/>
      <c r="MN7" s="125">
        <v>1</v>
      </c>
      <c r="MO7" s="130" t="s">
        <v>0</v>
      </c>
      <c r="MP7" s="125">
        <v>2</v>
      </c>
      <c r="MQ7" s="185" t="s">
        <v>268</v>
      </c>
      <c r="MR7" s="186" t="s">
        <v>267</v>
      </c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85" t="s">
        <v>322</v>
      </c>
      <c r="ND7" s="186" t="s">
        <v>322</v>
      </c>
      <c r="NE7" s="155"/>
      <c r="NF7" s="125"/>
      <c r="NG7" s="130" t="s">
        <v>0</v>
      </c>
      <c r="NH7" s="125"/>
      <c r="NI7" s="185" t="s">
        <v>322</v>
      </c>
      <c r="NJ7" s="186" t="s">
        <v>322</v>
      </c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322</v>
      </c>
      <c r="NV7" s="186" t="s">
        <v>322</v>
      </c>
      <c r="NW7" s="163"/>
    </row>
    <row r="8" spans="1:387" ht="15" x14ac:dyDescent="0.2">
      <c r="A8" s="123">
        <f>IF(B8="","",VLOOKUP(B8,'Registrovaní tipéri'!$A$2:$B$101,2,FALSE))</f>
        <v>48</v>
      </c>
      <c r="B8" s="172" t="s">
        <v>244</v>
      </c>
      <c r="C8" s="124"/>
      <c r="D8" s="170">
        <v>2</v>
      </c>
      <c r="E8" s="175" t="s">
        <v>0</v>
      </c>
      <c r="F8" s="167">
        <v>1</v>
      </c>
      <c r="G8" s="175" t="s">
        <v>250</v>
      </c>
      <c r="H8" s="174" t="s">
        <v>257</v>
      </c>
      <c r="I8" s="25"/>
      <c r="J8" s="185">
        <v>1</v>
      </c>
      <c r="K8" s="187" t="s">
        <v>0</v>
      </c>
      <c r="L8" s="187">
        <v>2</v>
      </c>
      <c r="M8" s="185" t="s">
        <v>271</v>
      </c>
      <c r="N8" s="186" t="s">
        <v>271</v>
      </c>
      <c r="O8" s="148"/>
      <c r="P8" s="167">
        <v>2</v>
      </c>
      <c r="Q8" s="130" t="s">
        <v>0</v>
      </c>
      <c r="R8" s="125">
        <v>1</v>
      </c>
      <c r="S8" s="185" t="s">
        <v>271</v>
      </c>
      <c r="T8" s="186" t="s">
        <v>271</v>
      </c>
      <c r="U8" s="155"/>
      <c r="V8" s="167">
        <v>2</v>
      </c>
      <c r="W8" s="130" t="s">
        <v>0</v>
      </c>
      <c r="X8" s="125">
        <v>2</v>
      </c>
      <c r="Y8" s="185" t="s">
        <v>271</v>
      </c>
      <c r="Z8" s="186" t="s">
        <v>271</v>
      </c>
      <c r="AA8" s="155"/>
      <c r="AB8" s="167"/>
      <c r="AC8" s="130" t="s">
        <v>0</v>
      </c>
      <c r="AD8" s="125"/>
      <c r="AE8" s="185" t="s">
        <v>322</v>
      </c>
      <c r="AF8" s="186" t="s">
        <v>322</v>
      </c>
      <c r="AG8" s="155"/>
      <c r="AH8" s="167">
        <v>2</v>
      </c>
      <c r="AI8" s="130" t="s">
        <v>0</v>
      </c>
      <c r="AJ8" s="125">
        <v>2</v>
      </c>
      <c r="AK8" s="185" t="s">
        <v>271</v>
      </c>
      <c r="AL8" s="186" t="s">
        <v>271</v>
      </c>
      <c r="AM8" s="155"/>
      <c r="AN8" s="167"/>
      <c r="AO8" s="130" t="s">
        <v>0</v>
      </c>
      <c r="AP8" s="125"/>
      <c r="AQ8" s="185" t="s">
        <v>322</v>
      </c>
      <c r="AR8" s="186" t="s">
        <v>322</v>
      </c>
      <c r="AS8" s="155"/>
      <c r="AT8" s="167"/>
      <c r="AU8" s="130" t="s">
        <v>0</v>
      </c>
      <c r="AV8" s="125"/>
      <c r="AW8" s="185" t="s">
        <v>322</v>
      </c>
      <c r="AX8" s="186" t="s">
        <v>322</v>
      </c>
      <c r="AY8" s="155"/>
      <c r="AZ8" s="167"/>
      <c r="BA8" s="130" t="s">
        <v>0</v>
      </c>
      <c r="BB8" s="125"/>
      <c r="BC8" s="185" t="s">
        <v>322</v>
      </c>
      <c r="BD8" s="186" t="s">
        <v>322</v>
      </c>
      <c r="BE8" s="155"/>
      <c r="BF8" s="167"/>
      <c r="BG8" s="130" t="s">
        <v>0</v>
      </c>
      <c r="BH8" s="125"/>
      <c r="BI8" s="185" t="s">
        <v>322</v>
      </c>
      <c r="BJ8" s="186" t="s">
        <v>322</v>
      </c>
      <c r="BK8" s="155"/>
      <c r="BL8" s="167"/>
      <c r="BM8" s="130" t="s">
        <v>0</v>
      </c>
      <c r="BN8" s="125"/>
      <c r="BO8" s="185" t="s">
        <v>322</v>
      </c>
      <c r="BP8" s="186" t="s">
        <v>322</v>
      </c>
      <c r="BQ8" s="155"/>
      <c r="BR8" s="167"/>
      <c r="BS8" s="130" t="s">
        <v>0</v>
      </c>
      <c r="BT8" s="125"/>
      <c r="BU8" s="185" t="s">
        <v>322</v>
      </c>
      <c r="BV8" s="186" t="s">
        <v>322</v>
      </c>
      <c r="BW8" s="155"/>
      <c r="BX8" s="167"/>
      <c r="BY8" s="130" t="s">
        <v>0</v>
      </c>
      <c r="BZ8" s="125"/>
      <c r="CA8" s="185" t="s">
        <v>322</v>
      </c>
      <c r="CB8" s="186" t="s">
        <v>322</v>
      </c>
      <c r="CC8" s="155"/>
      <c r="CD8" s="167"/>
      <c r="CE8" s="130" t="s">
        <v>0</v>
      </c>
      <c r="CF8" s="125"/>
      <c r="CG8" s="185" t="s">
        <v>322</v>
      </c>
      <c r="CH8" s="186" t="s">
        <v>322</v>
      </c>
      <c r="CI8" s="155"/>
      <c r="CJ8" s="167"/>
      <c r="CK8" s="130" t="s">
        <v>0</v>
      </c>
      <c r="CL8" s="125"/>
      <c r="CM8" s="185" t="s">
        <v>322</v>
      </c>
      <c r="CN8" s="186" t="s">
        <v>322</v>
      </c>
      <c r="CO8" s="155"/>
      <c r="CP8" s="167"/>
      <c r="CQ8" s="130" t="s">
        <v>0</v>
      </c>
      <c r="CR8" s="125"/>
      <c r="CS8" s="185" t="s">
        <v>322</v>
      </c>
      <c r="CT8" s="186" t="s">
        <v>322</v>
      </c>
      <c r="CU8" s="155"/>
      <c r="CV8" s="167"/>
      <c r="CW8" s="130" t="s">
        <v>0</v>
      </c>
      <c r="CX8" s="125"/>
      <c r="CY8" s="185" t="s">
        <v>322</v>
      </c>
      <c r="CZ8" s="186" t="s">
        <v>322</v>
      </c>
      <c r="DA8" s="155"/>
      <c r="DB8" s="167"/>
      <c r="DC8" s="130" t="s">
        <v>0</v>
      </c>
      <c r="DD8" s="125"/>
      <c r="DE8" s="185" t="s">
        <v>322</v>
      </c>
      <c r="DF8" s="186" t="s">
        <v>322</v>
      </c>
      <c r="DG8" s="155"/>
      <c r="DH8" s="167"/>
      <c r="DI8" s="130" t="s">
        <v>0</v>
      </c>
      <c r="DJ8" s="125"/>
      <c r="DK8" s="185" t="s">
        <v>322</v>
      </c>
      <c r="DL8" s="186" t="s">
        <v>322</v>
      </c>
      <c r="DM8" s="155"/>
      <c r="DN8" s="167"/>
      <c r="DO8" s="130" t="s">
        <v>0</v>
      </c>
      <c r="DP8" s="125"/>
      <c r="DQ8" s="185" t="s">
        <v>322</v>
      </c>
      <c r="DR8" s="186" t="s">
        <v>322</v>
      </c>
      <c r="DS8" s="155"/>
      <c r="DT8" s="167"/>
      <c r="DU8" s="130" t="s">
        <v>0</v>
      </c>
      <c r="DV8" s="125"/>
      <c r="DW8" s="185" t="s">
        <v>322</v>
      </c>
      <c r="DX8" s="186" t="s">
        <v>322</v>
      </c>
      <c r="DY8" s="155"/>
      <c r="DZ8" s="167"/>
      <c r="EA8" s="130" t="s">
        <v>0</v>
      </c>
      <c r="EB8" s="125"/>
      <c r="EC8" s="185" t="s">
        <v>322</v>
      </c>
      <c r="ED8" s="186" t="s">
        <v>322</v>
      </c>
      <c r="EE8" s="155"/>
      <c r="EF8" s="167"/>
      <c r="EG8" s="130" t="s">
        <v>0</v>
      </c>
      <c r="EH8" s="125"/>
      <c r="EI8" s="185" t="s">
        <v>322</v>
      </c>
      <c r="EJ8" s="186" t="s">
        <v>322</v>
      </c>
      <c r="EK8" s="155"/>
      <c r="EL8" s="167"/>
      <c r="EM8" s="130" t="s">
        <v>0</v>
      </c>
      <c r="EN8" s="125"/>
      <c r="EO8" s="185" t="s">
        <v>322</v>
      </c>
      <c r="EP8" s="186" t="s">
        <v>322</v>
      </c>
      <c r="EQ8" s="155"/>
      <c r="ER8" s="167"/>
      <c r="ES8" s="130" t="s">
        <v>0</v>
      </c>
      <c r="ET8" s="125"/>
      <c r="EU8" s="185" t="s">
        <v>322</v>
      </c>
      <c r="EV8" s="186" t="s">
        <v>322</v>
      </c>
      <c r="EW8" s="155"/>
      <c r="EX8" s="167"/>
      <c r="EY8" s="130" t="s">
        <v>0</v>
      </c>
      <c r="EZ8" s="125"/>
      <c r="FA8" s="185" t="s">
        <v>322</v>
      </c>
      <c r="FB8" s="186" t="s">
        <v>322</v>
      </c>
      <c r="FC8" s="155"/>
      <c r="FD8" s="167"/>
      <c r="FE8" s="130" t="s">
        <v>0</v>
      </c>
      <c r="FF8" s="125"/>
      <c r="FG8" s="185" t="s">
        <v>322</v>
      </c>
      <c r="FH8" s="186" t="s">
        <v>322</v>
      </c>
      <c r="FI8" s="155"/>
      <c r="FJ8" s="167"/>
      <c r="FK8" s="130" t="s">
        <v>0</v>
      </c>
      <c r="FL8" s="125"/>
      <c r="FM8" s="185" t="s">
        <v>322</v>
      </c>
      <c r="FN8" s="186" t="s">
        <v>322</v>
      </c>
      <c r="FO8" s="155"/>
      <c r="FP8" s="167"/>
      <c r="FQ8" s="130" t="s">
        <v>0</v>
      </c>
      <c r="FR8" s="125"/>
      <c r="FS8" s="185" t="s">
        <v>322</v>
      </c>
      <c r="FT8" s="186" t="s">
        <v>322</v>
      </c>
      <c r="FU8" s="155"/>
      <c r="FV8" s="167"/>
      <c r="FW8" s="130" t="s">
        <v>0</v>
      </c>
      <c r="FX8" s="125"/>
      <c r="FY8" s="185" t="s">
        <v>322</v>
      </c>
      <c r="FZ8" s="186" t="s">
        <v>322</v>
      </c>
      <c r="GA8" s="155"/>
      <c r="GB8" s="167"/>
      <c r="GC8" s="196" t="s">
        <v>0</v>
      </c>
      <c r="GD8" s="125"/>
      <c r="GE8" s="185" t="s">
        <v>322</v>
      </c>
      <c r="GF8" s="186" t="s">
        <v>322</v>
      </c>
      <c r="GG8" s="155"/>
      <c r="GH8" s="167"/>
      <c r="GI8" s="130" t="s">
        <v>0</v>
      </c>
      <c r="GJ8" s="125"/>
      <c r="GK8" s="185" t="s">
        <v>322</v>
      </c>
      <c r="GL8" s="186" t="s">
        <v>322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322</v>
      </c>
      <c r="GX8" s="186" t="s">
        <v>322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322</v>
      </c>
      <c r="HJ8" s="186" t="s">
        <v>322</v>
      </c>
      <c r="HK8" s="155"/>
      <c r="HL8" s="167"/>
      <c r="HM8" s="130" t="s">
        <v>0</v>
      </c>
      <c r="HN8" s="125"/>
      <c r="HO8" s="185" t="s">
        <v>322</v>
      </c>
      <c r="HP8" s="186" t="s">
        <v>322</v>
      </c>
      <c r="HQ8" s="155"/>
      <c r="HR8" s="167"/>
      <c r="HS8" s="130" t="s">
        <v>0</v>
      </c>
      <c r="HT8" s="125"/>
      <c r="HU8" s="185" t="s">
        <v>322</v>
      </c>
      <c r="HV8" s="186" t="s">
        <v>322</v>
      </c>
      <c r="HW8" s="155"/>
      <c r="HX8" s="167"/>
      <c r="HY8" s="130" t="s">
        <v>0</v>
      </c>
      <c r="HZ8" s="125"/>
      <c r="IA8" s="185" t="s">
        <v>322</v>
      </c>
      <c r="IB8" s="186" t="s">
        <v>322</v>
      </c>
      <c r="IC8" s="155"/>
      <c r="ID8" s="167"/>
      <c r="IE8" s="130" t="s">
        <v>0</v>
      </c>
      <c r="IF8" s="125"/>
      <c r="IG8" s="185" t="s">
        <v>322</v>
      </c>
      <c r="IH8" s="186" t="s">
        <v>322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322</v>
      </c>
      <c r="IZ8" s="186" t="s">
        <v>322</v>
      </c>
      <c r="JA8" s="155"/>
      <c r="JB8" s="167"/>
      <c r="JC8" s="130" t="s">
        <v>0</v>
      </c>
      <c r="JD8" s="125"/>
      <c r="JE8" s="185" t="s">
        <v>322</v>
      </c>
      <c r="JF8" s="186" t="s">
        <v>322</v>
      </c>
      <c r="JG8" s="155"/>
      <c r="JH8" s="167"/>
      <c r="JI8" s="130" t="s">
        <v>0</v>
      </c>
      <c r="JJ8" s="125"/>
      <c r="JK8" s="185" t="s">
        <v>322</v>
      </c>
      <c r="JL8" s="186" t="s">
        <v>322</v>
      </c>
      <c r="JM8" s="155"/>
      <c r="JN8" s="167"/>
      <c r="JO8" s="130" t="s">
        <v>0</v>
      </c>
      <c r="JP8" s="125"/>
      <c r="JQ8" s="185" t="s">
        <v>322</v>
      </c>
      <c r="JR8" s="186" t="s">
        <v>322</v>
      </c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85" t="s">
        <v>322</v>
      </c>
      <c r="KD8" s="186" t="s">
        <v>322</v>
      </c>
      <c r="KE8" s="155"/>
      <c r="KF8" s="167"/>
      <c r="KG8" s="130" t="s">
        <v>0</v>
      </c>
      <c r="KH8" s="125"/>
      <c r="KI8" s="185" t="s">
        <v>322</v>
      </c>
      <c r="KJ8" s="186" t="s">
        <v>322</v>
      </c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85" t="s">
        <v>322</v>
      </c>
      <c r="KV8" s="186" t="s">
        <v>322</v>
      </c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85" t="s">
        <v>322</v>
      </c>
      <c r="LH8" s="186" t="s">
        <v>322</v>
      </c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85" t="s">
        <v>322</v>
      </c>
      <c r="LT8" s="186" t="s">
        <v>322</v>
      </c>
      <c r="LU8" s="155"/>
      <c r="LV8" s="167"/>
      <c r="LW8" s="130" t="s">
        <v>0</v>
      </c>
      <c r="LX8" s="125"/>
      <c r="LY8" s="185" t="s">
        <v>322</v>
      </c>
      <c r="LZ8" s="186" t="s">
        <v>322</v>
      </c>
      <c r="MA8" s="155"/>
      <c r="MB8" s="167"/>
      <c r="MC8" s="130" t="s">
        <v>0</v>
      </c>
      <c r="MD8" s="125"/>
      <c r="ME8" s="185" t="s">
        <v>322</v>
      </c>
      <c r="MF8" s="186" t="s">
        <v>322</v>
      </c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85" t="s">
        <v>322</v>
      </c>
      <c r="MR8" s="186" t="s">
        <v>322</v>
      </c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85" t="s">
        <v>322</v>
      </c>
      <c r="ND8" s="186" t="s">
        <v>322</v>
      </c>
      <c r="NE8" s="155"/>
      <c r="NF8" s="167"/>
      <c r="NG8" s="130" t="s">
        <v>0</v>
      </c>
      <c r="NH8" s="125"/>
      <c r="NI8" s="185" t="s">
        <v>322</v>
      </c>
      <c r="NJ8" s="186" t="s">
        <v>322</v>
      </c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322</v>
      </c>
      <c r="NV8" s="186" t="s">
        <v>322</v>
      </c>
      <c r="NW8" s="163"/>
    </row>
    <row r="9" spans="1:387" ht="15" x14ac:dyDescent="0.2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267</v>
      </c>
      <c r="H9" s="174" t="s">
        <v>312</v>
      </c>
      <c r="I9" s="25"/>
      <c r="J9" s="187">
        <v>0</v>
      </c>
      <c r="K9" s="187" t="s">
        <v>0</v>
      </c>
      <c r="L9" s="187">
        <v>4</v>
      </c>
      <c r="M9" s="185" t="s">
        <v>267</v>
      </c>
      <c r="N9" s="186" t="s">
        <v>257</v>
      </c>
      <c r="O9" s="148"/>
      <c r="P9" s="125">
        <v>3</v>
      </c>
      <c r="Q9" s="130" t="s">
        <v>0</v>
      </c>
      <c r="R9" s="125">
        <v>1</v>
      </c>
      <c r="S9" s="185" t="s">
        <v>267</v>
      </c>
      <c r="T9" s="186" t="s">
        <v>257</v>
      </c>
      <c r="U9" s="155"/>
      <c r="V9" s="125">
        <v>1</v>
      </c>
      <c r="W9" s="130" t="s">
        <v>0</v>
      </c>
      <c r="X9" s="125">
        <v>2</v>
      </c>
      <c r="Y9" s="185" t="s">
        <v>267</v>
      </c>
      <c r="Z9" s="186" t="s">
        <v>271</v>
      </c>
      <c r="AA9" s="155"/>
      <c r="AB9" s="125">
        <v>3</v>
      </c>
      <c r="AC9" s="130" t="s">
        <v>0</v>
      </c>
      <c r="AD9" s="125">
        <v>1</v>
      </c>
      <c r="AE9" s="192" t="s">
        <v>271</v>
      </c>
      <c r="AF9" s="193" t="s">
        <v>270</v>
      </c>
      <c r="AG9" s="155"/>
      <c r="AH9" s="125">
        <v>3</v>
      </c>
      <c r="AI9" s="130" t="s">
        <v>0</v>
      </c>
      <c r="AJ9" s="125">
        <v>1</v>
      </c>
      <c r="AK9" s="185" t="s">
        <v>267</v>
      </c>
      <c r="AL9" s="186" t="s">
        <v>271</v>
      </c>
      <c r="AM9" s="155"/>
      <c r="AN9" s="125">
        <v>0</v>
      </c>
      <c r="AO9" s="130" t="s">
        <v>0</v>
      </c>
      <c r="AP9" s="125">
        <v>3</v>
      </c>
      <c r="AQ9" s="185" t="s">
        <v>257</v>
      </c>
      <c r="AR9" s="186" t="s">
        <v>271</v>
      </c>
      <c r="AS9" s="155"/>
      <c r="AT9" s="125">
        <v>2</v>
      </c>
      <c r="AU9" s="130" t="s">
        <v>0</v>
      </c>
      <c r="AV9" s="125">
        <v>3</v>
      </c>
      <c r="AW9" s="185" t="s">
        <v>267</v>
      </c>
      <c r="AX9" s="186" t="s">
        <v>266</v>
      </c>
      <c r="AY9" s="155"/>
      <c r="AZ9" s="125"/>
      <c r="BA9" s="130" t="s">
        <v>0</v>
      </c>
      <c r="BB9" s="125"/>
      <c r="BC9" s="185" t="s">
        <v>322</v>
      </c>
      <c r="BD9" s="186" t="s">
        <v>322</v>
      </c>
      <c r="BE9" s="155"/>
      <c r="BF9" s="125">
        <v>3</v>
      </c>
      <c r="BG9" s="130" t="s">
        <v>0</v>
      </c>
      <c r="BH9" s="125">
        <v>3</v>
      </c>
      <c r="BI9" s="185" t="s">
        <v>271</v>
      </c>
      <c r="BJ9" s="186" t="s">
        <v>267</v>
      </c>
      <c r="BK9" s="155"/>
      <c r="BL9" s="125">
        <v>0</v>
      </c>
      <c r="BM9" s="130" t="s">
        <v>0</v>
      </c>
      <c r="BN9" s="125">
        <v>3</v>
      </c>
      <c r="BO9" s="185" t="s">
        <v>269</v>
      </c>
      <c r="BP9" s="186" t="s">
        <v>252</v>
      </c>
      <c r="BQ9" s="155"/>
      <c r="BR9" s="125">
        <v>3</v>
      </c>
      <c r="BS9" s="130" t="s">
        <v>0</v>
      </c>
      <c r="BT9" s="125">
        <v>1</v>
      </c>
      <c r="BU9" s="185" t="s">
        <v>267</v>
      </c>
      <c r="BV9" s="186" t="s">
        <v>267</v>
      </c>
      <c r="BW9" s="155"/>
      <c r="BX9" s="125">
        <v>4</v>
      </c>
      <c r="BY9" s="130" t="s">
        <v>0</v>
      </c>
      <c r="BZ9" s="125">
        <v>1</v>
      </c>
      <c r="CA9" s="130" t="s">
        <v>268</v>
      </c>
      <c r="CB9" s="169" t="s">
        <v>271</v>
      </c>
      <c r="CC9" s="155"/>
      <c r="CD9" s="125"/>
      <c r="CE9" s="130" t="s">
        <v>0</v>
      </c>
      <c r="CF9" s="125"/>
      <c r="CG9" s="185" t="s">
        <v>322</v>
      </c>
      <c r="CH9" s="186" t="s">
        <v>322</v>
      </c>
      <c r="CI9" s="155"/>
      <c r="CJ9" s="125">
        <v>0</v>
      </c>
      <c r="CK9" s="130" t="s">
        <v>0</v>
      </c>
      <c r="CL9" s="125">
        <v>2</v>
      </c>
      <c r="CM9" s="185" t="s">
        <v>272</v>
      </c>
      <c r="CN9" s="186" t="s">
        <v>252</v>
      </c>
      <c r="CO9" s="155"/>
      <c r="CP9" s="125">
        <v>2</v>
      </c>
      <c r="CQ9" s="130" t="s">
        <v>0</v>
      </c>
      <c r="CR9" s="125">
        <v>3</v>
      </c>
      <c r="CS9" s="185" t="s">
        <v>311</v>
      </c>
      <c r="CT9" s="186" t="s">
        <v>310</v>
      </c>
      <c r="CU9" s="155"/>
      <c r="CV9" s="125">
        <v>4</v>
      </c>
      <c r="CW9" s="130" t="s">
        <v>0</v>
      </c>
      <c r="CX9" s="125">
        <v>1</v>
      </c>
      <c r="CY9" s="185" t="s">
        <v>269</v>
      </c>
      <c r="CZ9" s="186" t="s">
        <v>266</v>
      </c>
      <c r="DA9" s="155"/>
      <c r="DB9" s="125">
        <v>0</v>
      </c>
      <c r="DC9" s="130" t="s">
        <v>0</v>
      </c>
      <c r="DD9" s="125">
        <v>5</v>
      </c>
      <c r="DE9" s="185" t="s">
        <v>269</v>
      </c>
      <c r="DF9" s="186" t="s">
        <v>254</v>
      </c>
      <c r="DG9" s="155"/>
      <c r="DH9" s="125">
        <v>2</v>
      </c>
      <c r="DI9" s="130" t="s">
        <v>0</v>
      </c>
      <c r="DJ9" s="125">
        <v>4</v>
      </c>
      <c r="DK9" s="185" t="s">
        <v>267</v>
      </c>
      <c r="DL9" s="186" t="s">
        <v>257</v>
      </c>
      <c r="DM9" s="155"/>
      <c r="DN9" s="125">
        <v>3</v>
      </c>
      <c r="DO9" s="130" t="s">
        <v>0</v>
      </c>
      <c r="DP9" s="125">
        <v>0</v>
      </c>
      <c r="DQ9" s="185" t="s">
        <v>269</v>
      </c>
      <c r="DR9" s="186" t="s">
        <v>266</v>
      </c>
      <c r="DS9" s="155"/>
      <c r="DT9" s="125">
        <v>2</v>
      </c>
      <c r="DU9" s="130" t="s">
        <v>0</v>
      </c>
      <c r="DV9" s="125">
        <v>3</v>
      </c>
      <c r="DW9" s="185" t="s">
        <v>360</v>
      </c>
      <c r="DX9" s="186" t="s">
        <v>267</v>
      </c>
      <c r="DY9" s="155"/>
      <c r="DZ9" s="125">
        <v>1</v>
      </c>
      <c r="EA9" s="130" t="s">
        <v>0</v>
      </c>
      <c r="EB9" s="125">
        <v>3</v>
      </c>
      <c r="EC9" s="185" t="s">
        <v>267</v>
      </c>
      <c r="ED9" s="186" t="s">
        <v>254</v>
      </c>
      <c r="EE9" s="155"/>
      <c r="EF9" s="125">
        <v>3</v>
      </c>
      <c r="EG9" s="130" t="s">
        <v>0</v>
      </c>
      <c r="EH9" s="125">
        <v>1</v>
      </c>
      <c r="EI9" s="130" t="s">
        <v>266</v>
      </c>
      <c r="EJ9" s="169" t="s">
        <v>252</v>
      </c>
      <c r="EK9" s="155"/>
      <c r="EL9" s="125">
        <v>4</v>
      </c>
      <c r="EM9" s="130" t="s">
        <v>0</v>
      </c>
      <c r="EN9" s="125">
        <v>1</v>
      </c>
      <c r="EO9" s="185" t="s">
        <v>267</v>
      </c>
      <c r="EP9" s="186" t="s">
        <v>266</v>
      </c>
      <c r="EQ9" s="155"/>
      <c r="ER9" s="125"/>
      <c r="ES9" s="130" t="s">
        <v>0</v>
      </c>
      <c r="ET9" s="125"/>
      <c r="EU9" s="185" t="s">
        <v>322</v>
      </c>
      <c r="EV9" s="186" t="s">
        <v>322</v>
      </c>
      <c r="EW9" s="155"/>
      <c r="EX9" s="125">
        <v>1</v>
      </c>
      <c r="EY9" s="130" t="s">
        <v>0</v>
      </c>
      <c r="EZ9" s="125">
        <v>4</v>
      </c>
      <c r="FA9" s="185" t="s">
        <v>267</v>
      </c>
      <c r="FB9" s="186" t="s">
        <v>254</v>
      </c>
      <c r="FC9" s="155"/>
      <c r="FD9" s="125">
        <v>3</v>
      </c>
      <c r="FE9" s="130" t="s">
        <v>0</v>
      </c>
      <c r="FF9" s="125">
        <v>1</v>
      </c>
      <c r="FG9" s="185" t="s">
        <v>269</v>
      </c>
      <c r="FH9" s="186" t="s">
        <v>267</v>
      </c>
      <c r="FI9" s="155"/>
      <c r="FJ9" s="125"/>
      <c r="FK9" s="130" t="s">
        <v>0</v>
      </c>
      <c r="FL9" s="125"/>
      <c r="FM9" s="185" t="s">
        <v>322</v>
      </c>
      <c r="FN9" s="186" t="s">
        <v>322</v>
      </c>
      <c r="FO9" s="155"/>
      <c r="FP9" s="125">
        <v>4</v>
      </c>
      <c r="FQ9" s="130" t="s">
        <v>0</v>
      </c>
      <c r="FR9" s="125">
        <v>1</v>
      </c>
      <c r="FS9" s="185" t="s">
        <v>269</v>
      </c>
      <c r="FT9" s="186" t="s">
        <v>267</v>
      </c>
      <c r="FU9" s="155"/>
      <c r="FV9" s="125">
        <v>1</v>
      </c>
      <c r="FW9" s="130" t="s">
        <v>0</v>
      </c>
      <c r="FX9" s="125">
        <v>2</v>
      </c>
      <c r="FY9" s="185" t="s">
        <v>374</v>
      </c>
      <c r="FZ9" s="186" t="s">
        <v>252</v>
      </c>
      <c r="GA9" s="155"/>
      <c r="GB9" s="125">
        <v>3</v>
      </c>
      <c r="GC9" s="196" t="s">
        <v>0</v>
      </c>
      <c r="GD9" s="125">
        <v>2</v>
      </c>
      <c r="GE9" s="185" t="s">
        <v>267</v>
      </c>
      <c r="GF9" s="186" t="s">
        <v>374</v>
      </c>
      <c r="GG9" s="155"/>
      <c r="GH9" s="125"/>
      <c r="GI9" s="130" t="s">
        <v>0</v>
      </c>
      <c r="GJ9" s="125"/>
      <c r="GK9" s="185" t="s">
        <v>322</v>
      </c>
      <c r="GL9" s="186" t="s">
        <v>322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269</v>
      </c>
      <c r="GX9" s="186" t="s">
        <v>267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322</v>
      </c>
      <c r="HJ9" s="186" t="s">
        <v>322</v>
      </c>
      <c r="HK9" s="155"/>
      <c r="HL9" s="125">
        <v>3</v>
      </c>
      <c r="HM9" s="130" t="s">
        <v>0</v>
      </c>
      <c r="HN9" s="125">
        <v>0</v>
      </c>
      <c r="HO9" s="185" t="s">
        <v>269</v>
      </c>
      <c r="HP9" s="186" t="s">
        <v>267</v>
      </c>
      <c r="HQ9" s="155"/>
      <c r="HR9" s="125">
        <v>2</v>
      </c>
      <c r="HS9" s="130" t="s">
        <v>0</v>
      </c>
      <c r="HT9" s="125">
        <v>0</v>
      </c>
      <c r="HU9" s="185" t="s">
        <v>267</v>
      </c>
      <c r="HV9" s="186" t="s">
        <v>257</v>
      </c>
      <c r="HW9" s="155"/>
      <c r="HX9" s="125">
        <v>1</v>
      </c>
      <c r="HY9" s="130" t="s">
        <v>0</v>
      </c>
      <c r="HZ9" s="125">
        <v>2</v>
      </c>
      <c r="IA9" s="185" t="s">
        <v>269</v>
      </c>
      <c r="IB9" s="186" t="s">
        <v>254</v>
      </c>
      <c r="IC9" s="155"/>
      <c r="ID9" s="125">
        <v>1</v>
      </c>
      <c r="IE9" s="130" t="s">
        <v>0</v>
      </c>
      <c r="IF9" s="125">
        <v>3</v>
      </c>
      <c r="IG9" s="185" t="s">
        <v>374</v>
      </c>
      <c r="IH9" s="186" t="s">
        <v>257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269</v>
      </c>
      <c r="IZ9" s="186" t="s">
        <v>254</v>
      </c>
      <c r="JA9" s="155"/>
      <c r="JB9" s="125"/>
      <c r="JC9" s="130" t="s">
        <v>0</v>
      </c>
      <c r="JD9" s="125"/>
      <c r="JE9" s="185" t="s">
        <v>322</v>
      </c>
      <c r="JF9" s="186" t="s">
        <v>322</v>
      </c>
      <c r="JG9" s="155"/>
      <c r="JH9" s="125"/>
      <c r="JI9" s="130" t="s">
        <v>0</v>
      </c>
      <c r="JJ9" s="125"/>
      <c r="JK9" s="185" t="s">
        <v>322</v>
      </c>
      <c r="JL9" s="186" t="s">
        <v>322</v>
      </c>
      <c r="JM9" s="155"/>
      <c r="JN9" s="125"/>
      <c r="JO9" s="130" t="s">
        <v>0</v>
      </c>
      <c r="JP9" s="125"/>
      <c r="JQ9" s="185" t="s">
        <v>322</v>
      </c>
      <c r="JR9" s="186" t="s">
        <v>322</v>
      </c>
      <c r="JS9" s="155"/>
      <c r="JT9" s="125"/>
      <c r="JU9" s="130" t="s">
        <v>0</v>
      </c>
      <c r="JV9" s="125"/>
      <c r="JW9" s="130"/>
      <c r="JX9" s="169"/>
      <c r="JY9" s="155"/>
      <c r="JZ9" s="125">
        <v>2</v>
      </c>
      <c r="KA9" s="130" t="s">
        <v>0</v>
      </c>
      <c r="KB9" s="125">
        <v>3</v>
      </c>
      <c r="KC9" s="185" t="s">
        <v>374</v>
      </c>
      <c r="KD9" s="186" t="s">
        <v>265</v>
      </c>
      <c r="KE9" s="155"/>
      <c r="KF9" s="125"/>
      <c r="KG9" s="130" t="s">
        <v>0</v>
      </c>
      <c r="KH9" s="125"/>
      <c r="KI9" s="185" t="s">
        <v>322</v>
      </c>
      <c r="KJ9" s="186" t="s">
        <v>322</v>
      </c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85" t="s">
        <v>322</v>
      </c>
      <c r="KV9" s="186" t="s">
        <v>322</v>
      </c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85" t="s">
        <v>322</v>
      </c>
      <c r="LH9" s="186" t="s">
        <v>322</v>
      </c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85" t="s">
        <v>322</v>
      </c>
      <c r="LT9" s="186" t="s">
        <v>322</v>
      </c>
      <c r="LU9" s="155"/>
      <c r="LV9" s="125"/>
      <c r="LW9" s="130" t="s">
        <v>0</v>
      </c>
      <c r="LX9" s="125"/>
      <c r="LY9" s="185" t="s">
        <v>322</v>
      </c>
      <c r="LZ9" s="186" t="s">
        <v>322</v>
      </c>
      <c r="MA9" s="155"/>
      <c r="MB9" s="125"/>
      <c r="MC9" s="130" t="s">
        <v>0</v>
      </c>
      <c r="MD9" s="125"/>
      <c r="ME9" s="185" t="s">
        <v>322</v>
      </c>
      <c r="MF9" s="186" t="s">
        <v>322</v>
      </c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85" t="s">
        <v>322</v>
      </c>
      <c r="MR9" s="186" t="s">
        <v>322</v>
      </c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85" t="s">
        <v>322</v>
      </c>
      <c r="ND9" s="186" t="s">
        <v>322</v>
      </c>
      <c r="NE9" s="155"/>
      <c r="NF9" s="125"/>
      <c r="NG9" s="130" t="s">
        <v>0</v>
      </c>
      <c r="NH9" s="125"/>
      <c r="NI9" s="185" t="s">
        <v>322</v>
      </c>
      <c r="NJ9" s="186" t="s">
        <v>322</v>
      </c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322</v>
      </c>
      <c r="NV9" s="186" t="s">
        <v>322</v>
      </c>
      <c r="NW9" s="163"/>
    </row>
    <row r="10" spans="1:387" ht="15" x14ac:dyDescent="0.2">
      <c r="A10" s="123">
        <f>IF(B10="","",VLOOKUP(B10,'Registrovaní tipéri'!$A$2:$B$101,2,FALSE))</f>
        <v>78</v>
      </c>
      <c r="B10" s="165" t="s">
        <v>328</v>
      </c>
      <c r="C10" s="124"/>
      <c r="D10" s="170"/>
      <c r="E10" s="175" t="s">
        <v>0</v>
      </c>
      <c r="F10" s="167"/>
      <c r="G10" s="181" t="s">
        <v>322</v>
      </c>
      <c r="H10" s="182" t="s">
        <v>322</v>
      </c>
      <c r="I10" s="25"/>
      <c r="J10" s="187"/>
      <c r="K10" s="187" t="s">
        <v>0</v>
      </c>
      <c r="L10" s="187"/>
      <c r="M10" s="185" t="s">
        <v>322</v>
      </c>
      <c r="N10" s="186" t="s">
        <v>322</v>
      </c>
      <c r="O10" s="148"/>
      <c r="P10" s="125">
        <v>2</v>
      </c>
      <c r="Q10" s="130" t="s">
        <v>0</v>
      </c>
      <c r="R10" s="125">
        <v>0</v>
      </c>
      <c r="S10" s="185" t="s">
        <v>267</v>
      </c>
      <c r="T10" s="186" t="s">
        <v>262</v>
      </c>
      <c r="U10" s="155"/>
      <c r="V10" s="125">
        <v>0</v>
      </c>
      <c r="W10" s="130" t="s">
        <v>0</v>
      </c>
      <c r="X10" s="125">
        <v>2</v>
      </c>
      <c r="Y10" s="185" t="s">
        <v>267</v>
      </c>
      <c r="Z10" s="186" t="s">
        <v>257</v>
      </c>
      <c r="AA10" s="155"/>
      <c r="AB10" s="125"/>
      <c r="AC10" s="130" t="s">
        <v>0</v>
      </c>
      <c r="AD10" s="125"/>
      <c r="AE10" s="185" t="s">
        <v>322</v>
      </c>
      <c r="AF10" s="186" t="s">
        <v>322</v>
      </c>
      <c r="AG10" s="155"/>
      <c r="AH10" s="125"/>
      <c r="AI10" s="130" t="s">
        <v>0</v>
      </c>
      <c r="AJ10" s="125"/>
      <c r="AK10" s="185" t="s">
        <v>322</v>
      </c>
      <c r="AL10" s="186" t="s">
        <v>322</v>
      </c>
      <c r="AM10" s="155"/>
      <c r="AN10" s="125"/>
      <c r="AO10" s="130" t="s">
        <v>0</v>
      </c>
      <c r="AP10" s="125"/>
      <c r="AQ10" s="185" t="s">
        <v>322</v>
      </c>
      <c r="AR10" s="186" t="s">
        <v>322</v>
      </c>
      <c r="AS10" s="155"/>
      <c r="AT10" s="125"/>
      <c r="AU10" s="130" t="s">
        <v>0</v>
      </c>
      <c r="AV10" s="125"/>
      <c r="AW10" s="185" t="s">
        <v>322</v>
      </c>
      <c r="AX10" s="186" t="s">
        <v>322</v>
      </c>
      <c r="AY10" s="155"/>
      <c r="AZ10" s="125"/>
      <c r="BA10" s="130" t="s">
        <v>0</v>
      </c>
      <c r="BB10" s="125"/>
      <c r="BC10" s="185" t="s">
        <v>322</v>
      </c>
      <c r="BD10" s="186" t="s">
        <v>322</v>
      </c>
      <c r="BE10" s="155"/>
      <c r="BF10" s="125"/>
      <c r="BG10" s="130" t="s">
        <v>0</v>
      </c>
      <c r="BH10" s="125"/>
      <c r="BI10" s="185" t="s">
        <v>322</v>
      </c>
      <c r="BJ10" s="186" t="s">
        <v>322</v>
      </c>
      <c r="BK10" s="155"/>
      <c r="BL10" s="125"/>
      <c r="BM10" s="130" t="s">
        <v>0</v>
      </c>
      <c r="BN10" s="125"/>
      <c r="BO10" s="185" t="s">
        <v>322</v>
      </c>
      <c r="BP10" s="186" t="s">
        <v>322</v>
      </c>
      <c r="BQ10" s="155"/>
      <c r="BR10" s="125"/>
      <c r="BS10" s="130" t="s">
        <v>0</v>
      </c>
      <c r="BT10" s="125"/>
      <c r="BU10" s="185" t="s">
        <v>322</v>
      </c>
      <c r="BV10" s="186" t="s">
        <v>322</v>
      </c>
      <c r="BW10" s="155"/>
      <c r="BX10" s="125"/>
      <c r="BY10" s="130" t="s">
        <v>0</v>
      </c>
      <c r="BZ10" s="125"/>
      <c r="CA10" s="185" t="s">
        <v>322</v>
      </c>
      <c r="CB10" s="186" t="s">
        <v>322</v>
      </c>
      <c r="CC10" s="155"/>
      <c r="CD10" s="125"/>
      <c r="CE10" s="130" t="s">
        <v>0</v>
      </c>
      <c r="CF10" s="125"/>
      <c r="CG10" s="185" t="s">
        <v>322</v>
      </c>
      <c r="CH10" s="186" t="s">
        <v>322</v>
      </c>
      <c r="CI10" s="155"/>
      <c r="CJ10" s="125"/>
      <c r="CK10" s="130" t="s">
        <v>0</v>
      </c>
      <c r="CL10" s="125"/>
      <c r="CM10" s="185" t="s">
        <v>322</v>
      </c>
      <c r="CN10" s="186" t="s">
        <v>322</v>
      </c>
      <c r="CO10" s="155"/>
      <c r="CP10" s="125"/>
      <c r="CQ10" s="130" t="s">
        <v>0</v>
      </c>
      <c r="CR10" s="125"/>
      <c r="CS10" s="185" t="s">
        <v>322</v>
      </c>
      <c r="CT10" s="186" t="s">
        <v>322</v>
      </c>
      <c r="CU10" s="155"/>
      <c r="CV10" s="125"/>
      <c r="CW10" s="130" t="s">
        <v>0</v>
      </c>
      <c r="CX10" s="125"/>
      <c r="CY10" s="185" t="s">
        <v>322</v>
      </c>
      <c r="CZ10" s="186" t="s">
        <v>322</v>
      </c>
      <c r="DA10" s="155"/>
      <c r="DB10" s="125"/>
      <c r="DC10" s="130" t="s">
        <v>0</v>
      </c>
      <c r="DD10" s="125"/>
      <c r="DE10" s="185" t="s">
        <v>322</v>
      </c>
      <c r="DF10" s="186" t="s">
        <v>322</v>
      </c>
      <c r="DG10" s="155"/>
      <c r="DH10" s="125"/>
      <c r="DI10" s="130" t="s">
        <v>0</v>
      </c>
      <c r="DJ10" s="125"/>
      <c r="DK10" s="185" t="s">
        <v>322</v>
      </c>
      <c r="DL10" s="186" t="s">
        <v>322</v>
      </c>
      <c r="DM10" s="155"/>
      <c r="DN10" s="125"/>
      <c r="DO10" s="130" t="s">
        <v>0</v>
      </c>
      <c r="DP10" s="125"/>
      <c r="DQ10" s="185" t="s">
        <v>322</v>
      </c>
      <c r="DR10" s="186" t="s">
        <v>322</v>
      </c>
      <c r="DS10" s="155"/>
      <c r="DT10" s="125"/>
      <c r="DU10" s="130" t="s">
        <v>0</v>
      </c>
      <c r="DV10" s="125"/>
      <c r="DW10" s="185" t="s">
        <v>322</v>
      </c>
      <c r="DX10" s="186" t="s">
        <v>322</v>
      </c>
      <c r="DY10" s="155"/>
      <c r="DZ10" s="125"/>
      <c r="EA10" s="130" t="s">
        <v>0</v>
      </c>
      <c r="EB10" s="125"/>
      <c r="EC10" s="185" t="s">
        <v>322</v>
      </c>
      <c r="ED10" s="186" t="s">
        <v>322</v>
      </c>
      <c r="EE10" s="155"/>
      <c r="EF10" s="125"/>
      <c r="EG10" s="130" t="s">
        <v>0</v>
      </c>
      <c r="EH10" s="125"/>
      <c r="EI10" s="185" t="s">
        <v>322</v>
      </c>
      <c r="EJ10" s="186" t="s">
        <v>322</v>
      </c>
      <c r="EK10" s="155"/>
      <c r="EL10" s="125"/>
      <c r="EM10" s="130" t="s">
        <v>0</v>
      </c>
      <c r="EN10" s="125"/>
      <c r="EO10" s="185" t="s">
        <v>322</v>
      </c>
      <c r="EP10" s="186" t="s">
        <v>322</v>
      </c>
      <c r="EQ10" s="155"/>
      <c r="ER10" s="125"/>
      <c r="ES10" s="130" t="s">
        <v>0</v>
      </c>
      <c r="ET10" s="125"/>
      <c r="EU10" s="185" t="s">
        <v>322</v>
      </c>
      <c r="EV10" s="186" t="s">
        <v>322</v>
      </c>
      <c r="EW10" s="155"/>
      <c r="EX10" s="125"/>
      <c r="EY10" s="130" t="s">
        <v>0</v>
      </c>
      <c r="EZ10" s="125"/>
      <c r="FA10" s="185" t="s">
        <v>322</v>
      </c>
      <c r="FB10" s="186" t="s">
        <v>322</v>
      </c>
      <c r="FC10" s="155"/>
      <c r="FD10" s="125"/>
      <c r="FE10" s="130" t="s">
        <v>0</v>
      </c>
      <c r="FF10" s="125"/>
      <c r="FG10" s="185" t="s">
        <v>322</v>
      </c>
      <c r="FH10" s="186" t="s">
        <v>322</v>
      </c>
      <c r="FI10" s="155"/>
      <c r="FJ10" s="125"/>
      <c r="FK10" s="130" t="s">
        <v>0</v>
      </c>
      <c r="FL10" s="125"/>
      <c r="FM10" s="185" t="s">
        <v>322</v>
      </c>
      <c r="FN10" s="186" t="s">
        <v>322</v>
      </c>
      <c r="FO10" s="155"/>
      <c r="FP10" s="125"/>
      <c r="FQ10" s="130" t="s">
        <v>0</v>
      </c>
      <c r="FR10" s="125"/>
      <c r="FS10" s="185" t="s">
        <v>322</v>
      </c>
      <c r="FT10" s="186" t="s">
        <v>322</v>
      </c>
      <c r="FU10" s="155"/>
      <c r="FV10" s="125"/>
      <c r="FW10" s="130" t="s">
        <v>0</v>
      </c>
      <c r="FX10" s="125"/>
      <c r="FY10" s="185" t="s">
        <v>322</v>
      </c>
      <c r="FZ10" s="186" t="s">
        <v>322</v>
      </c>
      <c r="GA10" s="155"/>
      <c r="GB10" s="125"/>
      <c r="GC10" s="196" t="s">
        <v>0</v>
      </c>
      <c r="GD10" s="125"/>
      <c r="GE10" s="185" t="s">
        <v>322</v>
      </c>
      <c r="GF10" s="186" t="s">
        <v>322</v>
      </c>
      <c r="GG10" s="155"/>
      <c r="GH10" s="125"/>
      <c r="GI10" s="130" t="s">
        <v>0</v>
      </c>
      <c r="GJ10" s="125"/>
      <c r="GK10" s="185" t="s">
        <v>322</v>
      </c>
      <c r="GL10" s="186" t="s">
        <v>322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322</v>
      </c>
      <c r="GX10" s="186" t="s">
        <v>322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322</v>
      </c>
      <c r="HJ10" s="186" t="s">
        <v>322</v>
      </c>
      <c r="HK10" s="155"/>
      <c r="HL10" s="125"/>
      <c r="HM10" s="130" t="s">
        <v>0</v>
      </c>
      <c r="HN10" s="125"/>
      <c r="HO10" s="185" t="s">
        <v>322</v>
      </c>
      <c r="HP10" s="186" t="s">
        <v>322</v>
      </c>
      <c r="HQ10" s="155"/>
      <c r="HR10" s="125"/>
      <c r="HS10" s="130" t="s">
        <v>0</v>
      </c>
      <c r="HT10" s="125"/>
      <c r="HU10" s="185" t="s">
        <v>322</v>
      </c>
      <c r="HV10" s="186" t="s">
        <v>322</v>
      </c>
      <c r="HW10" s="155"/>
      <c r="HX10" s="125"/>
      <c r="HY10" s="130" t="s">
        <v>0</v>
      </c>
      <c r="HZ10" s="125"/>
      <c r="IA10" s="185" t="s">
        <v>322</v>
      </c>
      <c r="IB10" s="186" t="s">
        <v>322</v>
      </c>
      <c r="IC10" s="155"/>
      <c r="ID10" s="125"/>
      <c r="IE10" s="130" t="s">
        <v>0</v>
      </c>
      <c r="IF10" s="125"/>
      <c r="IG10" s="185" t="s">
        <v>322</v>
      </c>
      <c r="IH10" s="186" t="s">
        <v>322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322</v>
      </c>
      <c r="IZ10" s="186" t="s">
        <v>322</v>
      </c>
      <c r="JA10" s="155"/>
      <c r="JB10" s="125"/>
      <c r="JC10" s="130" t="s">
        <v>0</v>
      </c>
      <c r="JD10" s="125"/>
      <c r="JE10" s="185" t="s">
        <v>322</v>
      </c>
      <c r="JF10" s="186" t="s">
        <v>322</v>
      </c>
      <c r="JG10" s="155"/>
      <c r="JH10" s="125"/>
      <c r="JI10" s="130" t="s">
        <v>0</v>
      </c>
      <c r="JJ10" s="125"/>
      <c r="JK10" s="185" t="s">
        <v>322</v>
      </c>
      <c r="JL10" s="186" t="s">
        <v>322</v>
      </c>
      <c r="JM10" s="155"/>
      <c r="JN10" s="125"/>
      <c r="JO10" s="130" t="s">
        <v>0</v>
      </c>
      <c r="JP10" s="125"/>
      <c r="JQ10" s="185" t="s">
        <v>322</v>
      </c>
      <c r="JR10" s="186" t="s">
        <v>322</v>
      </c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85" t="s">
        <v>322</v>
      </c>
      <c r="KD10" s="186" t="s">
        <v>322</v>
      </c>
      <c r="KE10" s="155"/>
      <c r="KF10" s="125"/>
      <c r="KG10" s="130" t="s">
        <v>0</v>
      </c>
      <c r="KH10" s="125"/>
      <c r="KI10" s="185" t="s">
        <v>322</v>
      </c>
      <c r="KJ10" s="186" t="s">
        <v>322</v>
      </c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85" t="s">
        <v>322</v>
      </c>
      <c r="KV10" s="186" t="s">
        <v>322</v>
      </c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85" t="s">
        <v>322</v>
      </c>
      <c r="LH10" s="186" t="s">
        <v>322</v>
      </c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85" t="s">
        <v>322</v>
      </c>
      <c r="LT10" s="186" t="s">
        <v>322</v>
      </c>
      <c r="LU10" s="155"/>
      <c r="LV10" s="125"/>
      <c r="LW10" s="130" t="s">
        <v>0</v>
      </c>
      <c r="LX10" s="125"/>
      <c r="LY10" s="185" t="s">
        <v>322</v>
      </c>
      <c r="LZ10" s="186" t="s">
        <v>322</v>
      </c>
      <c r="MA10" s="155"/>
      <c r="MB10" s="125"/>
      <c r="MC10" s="130" t="s">
        <v>0</v>
      </c>
      <c r="MD10" s="125"/>
      <c r="ME10" s="185" t="s">
        <v>322</v>
      </c>
      <c r="MF10" s="186" t="s">
        <v>322</v>
      </c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85" t="s">
        <v>322</v>
      </c>
      <c r="MR10" s="186" t="s">
        <v>322</v>
      </c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85" t="s">
        <v>322</v>
      </c>
      <c r="ND10" s="186" t="s">
        <v>322</v>
      </c>
      <c r="NE10" s="155"/>
      <c r="NF10" s="125"/>
      <c r="NG10" s="130" t="s">
        <v>0</v>
      </c>
      <c r="NH10" s="125"/>
      <c r="NI10" s="185" t="s">
        <v>322</v>
      </c>
      <c r="NJ10" s="186" t="s">
        <v>322</v>
      </c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322</v>
      </c>
      <c r="NV10" s="186" t="s">
        <v>322</v>
      </c>
      <c r="NW10" s="163"/>
    </row>
    <row r="11" spans="1:387" ht="15" x14ac:dyDescent="0.2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322</v>
      </c>
      <c r="H11" s="182" t="s">
        <v>322</v>
      </c>
      <c r="I11" s="25"/>
      <c r="J11" s="187">
        <v>1</v>
      </c>
      <c r="K11" s="187" t="s">
        <v>0</v>
      </c>
      <c r="L11" s="187">
        <v>3</v>
      </c>
      <c r="M11" s="185" t="s">
        <v>267</v>
      </c>
      <c r="N11" s="186" t="s">
        <v>257</v>
      </c>
      <c r="O11" s="148"/>
      <c r="P11" s="125">
        <v>3</v>
      </c>
      <c r="Q11" s="130" t="s">
        <v>0</v>
      </c>
      <c r="R11" s="125">
        <v>0</v>
      </c>
      <c r="S11" s="185" t="s">
        <v>269</v>
      </c>
      <c r="T11" s="186" t="s">
        <v>254</v>
      </c>
      <c r="U11" s="155"/>
      <c r="V11" s="125">
        <v>0</v>
      </c>
      <c r="W11" s="130" t="s">
        <v>0</v>
      </c>
      <c r="X11" s="125">
        <v>2</v>
      </c>
      <c r="Y11" s="185" t="s">
        <v>267</v>
      </c>
      <c r="Z11" s="186" t="s">
        <v>257</v>
      </c>
      <c r="AA11" s="155"/>
      <c r="AB11" s="125">
        <v>2</v>
      </c>
      <c r="AC11" s="130" t="s">
        <v>0</v>
      </c>
      <c r="AD11" s="125">
        <v>0</v>
      </c>
      <c r="AE11" s="192" t="s">
        <v>267</v>
      </c>
      <c r="AF11" s="193" t="s">
        <v>271</v>
      </c>
      <c r="AG11" s="155"/>
      <c r="AH11" s="125">
        <v>3</v>
      </c>
      <c r="AI11" s="130" t="s">
        <v>0</v>
      </c>
      <c r="AJ11" s="125">
        <v>1</v>
      </c>
      <c r="AK11" s="185" t="s">
        <v>267</v>
      </c>
      <c r="AL11" s="186" t="s">
        <v>257</v>
      </c>
      <c r="AM11" s="155"/>
      <c r="AN11" s="125">
        <v>0</v>
      </c>
      <c r="AO11" s="130" t="s">
        <v>0</v>
      </c>
      <c r="AP11" s="125">
        <v>2</v>
      </c>
      <c r="AQ11" s="185" t="s">
        <v>267</v>
      </c>
      <c r="AR11" s="186" t="s">
        <v>266</v>
      </c>
      <c r="AS11" s="155"/>
      <c r="AT11" s="125">
        <v>1</v>
      </c>
      <c r="AU11" s="130" t="s">
        <v>0</v>
      </c>
      <c r="AV11" s="125">
        <v>2</v>
      </c>
      <c r="AW11" s="185" t="s">
        <v>267</v>
      </c>
      <c r="AX11" s="186" t="s">
        <v>267</v>
      </c>
      <c r="AY11" s="155"/>
      <c r="AZ11" s="125">
        <v>2</v>
      </c>
      <c r="BA11" s="130" t="s">
        <v>0</v>
      </c>
      <c r="BB11" s="125">
        <v>0</v>
      </c>
      <c r="BC11" s="130" t="s">
        <v>267</v>
      </c>
      <c r="BD11" s="169" t="s">
        <v>257</v>
      </c>
      <c r="BE11" s="155"/>
      <c r="BF11" s="125">
        <v>4</v>
      </c>
      <c r="BG11" s="130" t="s">
        <v>0</v>
      </c>
      <c r="BH11" s="125">
        <v>0</v>
      </c>
      <c r="BI11" s="185" t="s">
        <v>269</v>
      </c>
      <c r="BJ11" s="186" t="s">
        <v>267</v>
      </c>
      <c r="BK11" s="155"/>
      <c r="BL11" s="125">
        <v>1</v>
      </c>
      <c r="BM11" s="130" t="s">
        <v>0</v>
      </c>
      <c r="BN11" s="125">
        <v>3</v>
      </c>
      <c r="BO11" s="185" t="s">
        <v>267</v>
      </c>
      <c r="BP11" s="186" t="s">
        <v>254</v>
      </c>
      <c r="BQ11" s="155"/>
      <c r="BR11" s="125">
        <v>2</v>
      </c>
      <c r="BS11" s="130" t="s">
        <v>0</v>
      </c>
      <c r="BT11" s="125">
        <v>0</v>
      </c>
      <c r="BU11" s="185" t="s">
        <v>271</v>
      </c>
      <c r="BV11" s="186" t="s">
        <v>252</v>
      </c>
      <c r="BW11" s="155"/>
      <c r="BX11" s="125">
        <v>3</v>
      </c>
      <c r="BY11" s="130" t="s">
        <v>0</v>
      </c>
      <c r="BZ11" s="125">
        <v>1</v>
      </c>
      <c r="CA11" s="130" t="s">
        <v>267</v>
      </c>
      <c r="CB11" s="169" t="s">
        <v>271</v>
      </c>
      <c r="CC11" s="155"/>
      <c r="CD11" s="125">
        <v>1</v>
      </c>
      <c r="CE11" s="130" t="s">
        <v>0</v>
      </c>
      <c r="CF11" s="125">
        <v>2</v>
      </c>
      <c r="CG11" s="185" t="s">
        <v>267</v>
      </c>
      <c r="CH11" s="186" t="s">
        <v>257</v>
      </c>
      <c r="CI11" s="155"/>
      <c r="CJ11" s="125">
        <v>0</v>
      </c>
      <c r="CK11" s="130" t="s">
        <v>0</v>
      </c>
      <c r="CL11" s="125">
        <v>3</v>
      </c>
      <c r="CM11" s="185" t="s">
        <v>266</v>
      </c>
      <c r="CN11" s="186" t="s">
        <v>267</v>
      </c>
      <c r="CO11" s="155"/>
      <c r="CP11" s="125">
        <v>3</v>
      </c>
      <c r="CQ11" s="130" t="s">
        <v>0</v>
      </c>
      <c r="CR11" s="125">
        <v>1</v>
      </c>
      <c r="CS11" s="185" t="s">
        <v>267</v>
      </c>
      <c r="CT11" s="186" t="s">
        <v>266</v>
      </c>
      <c r="CU11" s="155"/>
      <c r="CV11" s="125">
        <v>2</v>
      </c>
      <c r="CW11" s="130" t="s">
        <v>0</v>
      </c>
      <c r="CX11" s="125">
        <v>0</v>
      </c>
      <c r="CY11" s="185" t="s">
        <v>267</v>
      </c>
      <c r="CZ11" s="186" t="s">
        <v>254</v>
      </c>
      <c r="DA11" s="155"/>
      <c r="DB11" s="125">
        <v>0</v>
      </c>
      <c r="DC11" s="130" t="s">
        <v>0</v>
      </c>
      <c r="DD11" s="125">
        <v>3</v>
      </c>
      <c r="DE11" s="185" t="s">
        <v>267</v>
      </c>
      <c r="DF11" s="186" t="s">
        <v>254</v>
      </c>
      <c r="DG11" s="155"/>
      <c r="DH11" s="125">
        <v>1</v>
      </c>
      <c r="DI11" s="130" t="s">
        <v>0</v>
      </c>
      <c r="DJ11" s="125">
        <v>3</v>
      </c>
      <c r="DK11" s="185" t="s">
        <v>267</v>
      </c>
      <c r="DL11" s="186" t="s">
        <v>266</v>
      </c>
      <c r="DM11" s="155"/>
      <c r="DN11" s="125">
        <v>3</v>
      </c>
      <c r="DO11" s="130" t="s">
        <v>0</v>
      </c>
      <c r="DP11" s="125">
        <v>0</v>
      </c>
      <c r="DQ11" s="185" t="s">
        <v>267</v>
      </c>
      <c r="DR11" s="186" t="s">
        <v>267</v>
      </c>
      <c r="DS11" s="155"/>
      <c r="DT11" s="125">
        <v>3</v>
      </c>
      <c r="DU11" s="130" t="s">
        <v>0</v>
      </c>
      <c r="DV11" s="125">
        <v>0</v>
      </c>
      <c r="DW11" s="185" t="s">
        <v>267</v>
      </c>
      <c r="DX11" s="186" t="s">
        <v>266</v>
      </c>
      <c r="DY11" s="155"/>
      <c r="DZ11" s="125">
        <v>0</v>
      </c>
      <c r="EA11" s="130" t="s">
        <v>0</v>
      </c>
      <c r="EB11" s="125">
        <v>2</v>
      </c>
      <c r="EC11" s="185" t="s">
        <v>267</v>
      </c>
      <c r="ED11" s="186" t="s">
        <v>266</v>
      </c>
      <c r="EE11" s="155"/>
      <c r="EF11" s="125">
        <v>3</v>
      </c>
      <c r="EG11" s="130" t="s">
        <v>0</v>
      </c>
      <c r="EH11" s="125">
        <v>1</v>
      </c>
      <c r="EI11" s="185" t="s">
        <v>266</v>
      </c>
      <c r="EJ11" s="186" t="s">
        <v>252</v>
      </c>
      <c r="EK11" s="155"/>
      <c r="EL11" s="125">
        <v>2</v>
      </c>
      <c r="EM11" s="130" t="s">
        <v>0</v>
      </c>
      <c r="EN11" s="125">
        <v>0</v>
      </c>
      <c r="EO11" s="185" t="s">
        <v>267</v>
      </c>
      <c r="EP11" s="186" t="s">
        <v>259</v>
      </c>
      <c r="EQ11" s="155"/>
      <c r="ER11" s="125">
        <v>1</v>
      </c>
      <c r="ES11" s="130" t="s">
        <v>0</v>
      </c>
      <c r="ET11" s="125">
        <v>1</v>
      </c>
      <c r="EU11" s="185" t="s">
        <v>267</v>
      </c>
      <c r="EV11" s="186" t="s">
        <v>254</v>
      </c>
      <c r="EW11" s="155"/>
      <c r="EX11" s="125">
        <v>0</v>
      </c>
      <c r="EY11" s="130" t="s">
        <v>0</v>
      </c>
      <c r="EZ11" s="125">
        <v>2</v>
      </c>
      <c r="FA11" s="185" t="s">
        <v>267</v>
      </c>
      <c r="FB11" s="186" t="s">
        <v>254</v>
      </c>
      <c r="FC11" s="155"/>
      <c r="FD11" s="125">
        <v>3</v>
      </c>
      <c r="FE11" s="130" t="s">
        <v>0</v>
      </c>
      <c r="FF11" s="125">
        <v>0</v>
      </c>
      <c r="FG11" s="185" t="s">
        <v>267</v>
      </c>
      <c r="FH11" s="186" t="s">
        <v>254</v>
      </c>
      <c r="FI11" s="155"/>
      <c r="FJ11" s="125">
        <v>0</v>
      </c>
      <c r="FK11" s="130" t="s">
        <v>0</v>
      </c>
      <c r="FL11" s="125">
        <v>2</v>
      </c>
      <c r="FM11" s="185" t="s">
        <v>269</v>
      </c>
      <c r="FN11" s="186" t="s">
        <v>267</v>
      </c>
      <c r="FO11" s="155"/>
      <c r="FP11" s="125">
        <v>3</v>
      </c>
      <c r="FQ11" s="130" t="s">
        <v>0</v>
      </c>
      <c r="FR11" s="125">
        <v>1</v>
      </c>
      <c r="FS11" s="185" t="s">
        <v>270</v>
      </c>
      <c r="FT11" s="186" t="s">
        <v>252</v>
      </c>
      <c r="FU11" s="155"/>
      <c r="FV11" s="125">
        <v>1</v>
      </c>
      <c r="FW11" s="130" t="s">
        <v>0</v>
      </c>
      <c r="FX11" s="125">
        <v>2</v>
      </c>
      <c r="FY11" s="185" t="s">
        <v>374</v>
      </c>
      <c r="FZ11" s="186" t="s">
        <v>252</v>
      </c>
      <c r="GA11" s="155"/>
      <c r="GB11" s="125">
        <v>1</v>
      </c>
      <c r="GC11" s="196" t="s">
        <v>0</v>
      </c>
      <c r="GD11" s="125">
        <v>2</v>
      </c>
      <c r="GE11" s="185" t="s">
        <v>267</v>
      </c>
      <c r="GF11" s="186" t="s">
        <v>257</v>
      </c>
      <c r="GG11" s="155"/>
      <c r="GH11" s="125">
        <v>2</v>
      </c>
      <c r="GI11" s="130" t="s">
        <v>0</v>
      </c>
      <c r="GJ11" s="125">
        <v>0</v>
      </c>
      <c r="GK11" s="185" t="s">
        <v>267</v>
      </c>
      <c r="GL11" s="186" t="s">
        <v>259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269</v>
      </c>
      <c r="GX11" s="186" t="s">
        <v>267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267</v>
      </c>
      <c r="HJ11" s="186" t="s">
        <v>269</v>
      </c>
      <c r="HK11" s="155"/>
      <c r="HL11" s="125">
        <v>1</v>
      </c>
      <c r="HM11" s="130" t="s">
        <v>0</v>
      </c>
      <c r="HN11" s="125">
        <v>0</v>
      </c>
      <c r="HO11" s="185" t="s">
        <v>269</v>
      </c>
      <c r="HP11" s="186" t="s">
        <v>267</v>
      </c>
      <c r="HQ11" s="155"/>
      <c r="HR11" s="125">
        <v>2</v>
      </c>
      <c r="HS11" s="130" t="s">
        <v>0</v>
      </c>
      <c r="HT11" s="125">
        <v>1</v>
      </c>
      <c r="HU11" s="185" t="s">
        <v>267</v>
      </c>
      <c r="HV11" s="186" t="s">
        <v>254</v>
      </c>
      <c r="HW11" s="155"/>
      <c r="HX11" s="125">
        <v>0</v>
      </c>
      <c r="HY11" s="130" t="s">
        <v>0</v>
      </c>
      <c r="HZ11" s="125">
        <v>1</v>
      </c>
      <c r="IA11" s="185" t="s">
        <v>267</v>
      </c>
      <c r="IB11" s="186" t="s">
        <v>269</v>
      </c>
      <c r="IC11" s="155"/>
      <c r="ID11" s="125">
        <v>0</v>
      </c>
      <c r="IE11" s="130" t="s">
        <v>0</v>
      </c>
      <c r="IF11" s="125">
        <v>2</v>
      </c>
      <c r="IG11" s="185" t="s">
        <v>267</v>
      </c>
      <c r="IH11" s="186" t="s">
        <v>269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267</v>
      </c>
      <c r="IZ11" s="186" t="s">
        <v>267</v>
      </c>
      <c r="JA11" s="155"/>
      <c r="JB11" s="125">
        <v>1</v>
      </c>
      <c r="JC11" s="130" t="s">
        <v>0</v>
      </c>
      <c r="JD11" s="125">
        <v>3</v>
      </c>
      <c r="JE11" s="185" t="s">
        <v>269</v>
      </c>
      <c r="JF11" s="186" t="s">
        <v>267</v>
      </c>
      <c r="JG11" s="155"/>
      <c r="JH11" s="125">
        <v>0</v>
      </c>
      <c r="JI11" s="130" t="s">
        <v>0</v>
      </c>
      <c r="JJ11" s="125">
        <v>3</v>
      </c>
      <c r="JK11" s="185" t="s">
        <v>267</v>
      </c>
      <c r="JL11" s="186" t="s">
        <v>269</v>
      </c>
      <c r="JM11" s="155"/>
      <c r="JN11" s="125">
        <v>3</v>
      </c>
      <c r="JO11" s="130" t="s">
        <v>0</v>
      </c>
      <c r="JP11" s="125">
        <v>1</v>
      </c>
      <c r="JQ11" s="185" t="s">
        <v>267</v>
      </c>
      <c r="JR11" s="186" t="s">
        <v>257</v>
      </c>
      <c r="JS11" s="155"/>
      <c r="JT11" s="125"/>
      <c r="JU11" s="130" t="s">
        <v>0</v>
      </c>
      <c r="JV11" s="125"/>
      <c r="JW11" s="130"/>
      <c r="JX11" s="169"/>
      <c r="JY11" s="155"/>
      <c r="JZ11" s="125">
        <v>1</v>
      </c>
      <c r="KA11" s="130" t="s">
        <v>0</v>
      </c>
      <c r="KB11" s="125">
        <v>2</v>
      </c>
      <c r="KC11" s="185" t="s">
        <v>267</v>
      </c>
      <c r="KD11" s="186" t="s">
        <v>374</v>
      </c>
      <c r="KE11" s="155"/>
      <c r="KF11" s="125">
        <v>2</v>
      </c>
      <c r="KG11" s="130" t="s">
        <v>0</v>
      </c>
      <c r="KH11" s="125">
        <v>1</v>
      </c>
      <c r="KI11" s="185" t="s">
        <v>267</v>
      </c>
      <c r="KJ11" s="186" t="s">
        <v>267</v>
      </c>
      <c r="KK11" s="155"/>
      <c r="KL11" s="125"/>
      <c r="KM11" s="130" t="s">
        <v>0</v>
      </c>
      <c r="KN11" s="125"/>
      <c r="KO11" s="130"/>
      <c r="KP11" s="169"/>
      <c r="KQ11" s="155"/>
      <c r="KR11" s="125">
        <v>0</v>
      </c>
      <c r="KS11" s="130" t="s">
        <v>0</v>
      </c>
      <c r="KT11" s="125">
        <v>2</v>
      </c>
      <c r="KU11" s="185" t="s">
        <v>267</v>
      </c>
      <c r="KV11" s="186" t="s">
        <v>257</v>
      </c>
      <c r="KW11" s="155"/>
      <c r="KX11" s="125"/>
      <c r="KY11" s="130" t="s">
        <v>0</v>
      </c>
      <c r="KZ11" s="125"/>
      <c r="LA11" s="130"/>
      <c r="LB11" s="169"/>
      <c r="LC11" s="155"/>
      <c r="LD11" s="125">
        <v>3</v>
      </c>
      <c r="LE11" s="130" t="s">
        <v>0</v>
      </c>
      <c r="LF11" s="125">
        <v>0</v>
      </c>
      <c r="LG11" s="185" t="s">
        <v>267</v>
      </c>
      <c r="LH11" s="186" t="s">
        <v>257</v>
      </c>
      <c r="LI11" s="155"/>
      <c r="LJ11" s="125"/>
      <c r="LK11" s="130" t="s">
        <v>0</v>
      </c>
      <c r="LL11" s="125"/>
      <c r="LM11" s="130"/>
      <c r="LN11" s="169"/>
      <c r="LO11" s="155"/>
      <c r="LP11" s="125">
        <v>1</v>
      </c>
      <c r="LQ11" s="130" t="s">
        <v>0</v>
      </c>
      <c r="LR11" s="125">
        <v>2</v>
      </c>
      <c r="LS11" s="185" t="s">
        <v>267</v>
      </c>
      <c r="LT11" s="186" t="s">
        <v>257</v>
      </c>
      <c r="LU11" s="155"/>
      <c r="LV11" s="125">
        <v>3</v>
      </c>
      <c r="LW11" s="130" t="s">
        <v>0</v>
      </c>
      <c r="LX11" s="125">
        <v>1</v>
      </c>
      <c r="LY11" s="185" t="s">
        <v>267</v>
      </c>
      <c r="LZ11" s="186" t="s">
        <v>257</v>
      </c>
      <c r="MA11" s="155"/>
      <c r="MB11" s="125">
        <v>2</v>
      </c>
      <c r="MC11" s="130" t="s">
        <v>0</v>
      </c>
      <c r="MD11" s="125">
        <v>0</v>
      </c>
      <c r="ME11" s="185" t="s">
        <v>267</v>
      </c>
      <c r="MF11" s="186" t="s">
        <v>257</v>
      </c>
      <c r="MG11" s="155"/>
      <c r="MH11" s="125"/>
      <c r="MI11" s="130" t="s">
        <v>0</v>
      </c>
      <c r="MJ11" s="125"/>
      <c r="MK11" s="130"/>
      <c r="ML11" s="169"/>
      <c r="MM11" s="155"/>
      <c r="MN11" s="125">
        <v>1</v>
      </c>
      <c r="MO11" s="130" t="s">
        <v>0</v>
      </c>
      <c r="MP11" s="125">
        <v>3</v>
      </c>
      <c r="MQ11" s="185" t="s">
        <v>267</v>
      </c>
      <c r="MR11" s="186" t="s">
        <v>257</v>
      </c>
      <c r="MS11" s="155"/>
      <c r="MT11" s="125"/>
      <c r="MU11" s="130" t="s">
        <v>0</v>
      </c>
      <c r="MV11" s="125"/>
      <c r="MW11" s="130"/>
      <c r="MX11" s="169"/>
      <c r="MY11" s="155"/>
      <c r="MZ11" s="125">
        <v>2</v>
      </c>
      <c r="NA11" s="130" t="s">
        <v>0</v>
      </c>
      <c r="NB11" s="125">
        <v>0</v>
      </c>
      <c r="NC11" s="185" t="s">
        <v>267</v>
      </c>
      <c r="ND11" s="186" t="s">
        <v>267</v>
      </c>
      <c r="NE11" s="155"/>
      <c r="NF11" s="125"/>
      <c r="NG11" s="130" t="s">
        <v>0</v>
      </c>
      <c r="NH11" s="125"/>
      <c r="NI11" s="185" t="s">
        <v>322</v>
      </c>
      <c r="NJ11" s="186" t="s">
        <v>322</v>
      </c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322</v>
      </c>
      <c r="NV11" s="186" t="s">
        <v>322</v>
      </c>
      <c r="NW11" s="163"/>
    </row>
    <row r="12" spans="1:387" ht="15" x14ac:dyDescent="0.2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322</v>
      </c>
      <c r="H12" s="182" t="s">
        <v>322</v>
      </c>
      <c r="I12" s="25"/>
      <c r="J12" s="187">
        <v>0</v>
      </c>
      <c r="K12" s="187" t="s">
        <v>0</v>
      </c>
      <c r="L12" s="187">
        <v>1</v>
      </c>
      <c r="M12" s="185" t="s">
        <v>267</v>
      </c>
      <c r="N12" s="186" t="s">
        <v>257</v>
      </c>
      <c r="O12" s="148"/>
      <c r="P12" s="125"/>
      <c r="Q12" s="130" t="s">
        <v>0</v>
      </c>
      <c r="R12" s="125"/>
      <c r="S12" s="185" t="s">
        <v>322</v>
      </c>
      <c r="T12" s="186" t="s">
        <v>322</v>
      </c>
      <c r="U12" s="155"/>
      <c r="V12" s="125">
        <v>1</v>
      </c>
      <c r="W12" s="130" t="s">
        <v>0</v>
      </c>
      <c r="X12" s="125">
        <v>2</v>
      </c>
      <c r="Y12" s="185" t="s">
        <v>250</v>
      </c>
      <c r="Z12" s="186" t="s">
        <v>257</v>
      </c>
      <c r="AA12" s="155"/>
      <c r="AB12" s="125">
        <v>1</v>
      </c>
      <c r="AC12" s="130" t="s">
        <v>0</v>
      </c>
      <c r="AD12" s="125">
        <v>0</v>
      </c>
      <c r="AE12" s="192" t="s">
        <v>250</v>
      </c>
      <c r="AF12" s="193" t="s">
        <v>257</v>
      </c>
      <c r="AG12" s="155"/>
      <c r="AH12" s="125">
        <v>2</v>
      </c>
      <c r="AI12" s="130" t="s">
        <v>0</v>
      </c>
      <c r="AJ12" s="125">
        <v>1</v>
      </c>
      <c r="AK12" s="185" t="s">
        <v>267</v>
      </c>
      <c r="AL12" s="186" t="s">
        <v>271</v>
      </c>
      <c r="AM12" s="155"/>
      <c r="AN12" s="125">
        <v>2</v>
      </c>
      <c r="AO12" s="130" t="s">
        <v>0</v>
      </c>
      <c r="AP12" s="125">
        <v>3</v>
      </c>
      <c r="AQ12" s="185" t="s">
        <v>267</v>
      </c>
      <c r="AR12" s="186" t="s">
        <v>271</v>
      </c>
      <c r="AS12" s="155"/>
      <c r="AT12" s="125">
        <v>1</v>
      </c>
      <c r="AU12" s="130" t="s">
        <v>0</v>
      </c>
      <c r="AV12" s="125">
        <v>2</v>
      </c>
      <c r="AW12" s="185" t="s">
        <v>267</v>
      </c>
      <c r="AX12" s="186" t="s">
        <v>271</v>
      </c>
      <c r="AY12" s="155"/>
      <c r="AZ12" s="125">
        <v>1</v>
      </c>
      <c r="BA12" s="130" t="s">
        <v>0</v>
      </c>
      <c r="BB12" s="125">
        <v>2</v>
      </c>
      <c r="BC12" s="130" t="s">
        <v>268</v>
      </c>
      <c r="BD12" s="169" t="s">
        <v>257</v>
      </c>
      <c r="BE12" s="155"/>
      <c r="BF12" s="125">
        <v>1</v>
      </c>
      <c r="BG12" s="130" t="s">
        <v>0</v>
      </c>
      <c r="BH12" s="125">
        <v>2</v>
      </c>
      <c r="BI12" s="185" t="s">
        <v>258</v>
      </c>
      <c r="BJ12" s="186" t="s">
        <v>250</v>
      </c>
      <c r="BK12" s="155"/>
      <c r="BL12" s="125">
        <v>2</v>
      </c>
      <c r="BM12" s="130" t="s">
        <v>0</v>
      </c>
      <c r="BN12" s="125">
        <v>1</v>
      </c>
      <c r="BO12" s="185" t="s">
        <v>374</v>
      </c>
      <c r="BP12" s="186" t="s">
        <v>254</v>
      </c>
      <c r="BQ12" s="155"/>
      <c r="BR12" s="125">
        <v>3</v>
      </c>
      <c r="BS12" s="130" t="s">
        <v>0</v>
      </c>
      <c r="BT12" s="125">
        <v>2</v>
      </c>
      <c r="BU12" s="185" t="s">
        <v>267</v>
      </c>
      <c r="BV12" s="186" t="s">
        <v>252</v>
      </c>
      <c r="BW12" s="155"/>
      <c r="BX12" s="125">
        <v>1</v>
      </c>
      <c r="BY12" s="130" t="s">
        <v>0</v>
      </c>
      <c r="BZ12" s="125">
        <v>2</v>
      </c>
      <c r="CA12" s="130" t="s">
        <v>266</v>
      </c>
      <c r="CB12" s="169" t="s">
        <v>257</v>
      </c>
      <c r="CC12" s="155"/>
      <c r="CD12" s="125">
        <v>1</v>
      </c>
      <c r="CE12" s="130" t="s">
        <v>0</v>
      </c>
      <c r="CF12" s="125">
        <v>0</v>
      </c>
      <c r="CG12" s="185" t="s">
        <v>341</v>
      </c>
      <c r="CH12" s="186" t="s">
        <v>343</v>
      </c>
      <c r="CI12" s="155"/>
      <c r="CJ12" s="125">
        <v>1</v>
      </c>
      <c r="CK12" s="130" t="s">
        <v>0</v>
      </c>
      <c r="CL12" s="125">
        <v>3</v>
      </c>
      <c r="CM12" s="185" t="s">
        <v>250</v>
      </c>
      <c r="CN12" s="186" t="s">
        <v>252</v>
      </c>
      <c r="CO12" s="155"/>
      <c r="CP12" s="125">
        <v>2</v>
      </c>
      <c r="CQ12" s="130" t="s">
        <v>0</v>
      </c>
      <c r="CR12" s="125">
        <v>4</v>
      </c>
      <c r="CS12" s="185" t="s">
        <v>267</v>
      </c>
      <c r="CT12" s="186" t="s">
        <v>254</v>
      </c>
      <c r="CU12" s="155"/>
      <c r="CV12" s="125">
        <v>3</v>
      </c>
      <c r="CW12" s="130" t="s">
        <v>0</v>
      </c>
      <c r="CX12" s="125">
        <v>1</v>
      </c>
      <c r="CY12" s="185" t="s">
        <v>266</v>
      </c>
      <c r="CZ12" s="186" t="s">
        <v>267</v>
      </c>
      <c r="DA12" s="155"/>
      <c r="DB12" s="125"/>
      <c r="DC12" s="130" t="s">
        <v>0</v>
      </c>
      <c r="DD12" s="125"/>
      <c r="DE12" s="185" t="s">
        <v>322</v>
      </c>
      <c r="DF12" s="186" t="s">
        <v>322</v>
      </c>
      <c r="DG12" s="155"/>
      <c r="DH12" s="125">
        <v>2</v>
      </c>
      <c r="DI12" s="130" t="s">
        <v>0</v>
      </c>
      <c r="DJ12" s="125">
        <v>1</v>
      </c>
      <c r="DK12" s="185" t="s">
        <v>250</v>
      </c>
      <c r="DL12" s="186" t="s">
        <v>257</v>
      </c>
      <c r="DM12" s="155"/>
      <c r="DN12" s="125"/>
      <c r="DO12" s="130" t="s">
        <v>0</v>
      </c>
      <c r="DP12" s="125"/>
      <c r="DQ12" s="185" t="s">
        <v>322</v>
      </c>
      <c r="DR12" s="186" t="s">
        <v>322</v>
      </c>
      <c r="DS12" s="155"/>
      <c r="DT12" s="125">
        <v>1</v>
      </c>
      <c r="DU12" s="130" t="s">
        <v>0</v>
      </c>
      <c r="DV12" s="125">
        <v>1</v>
      </c>
      <c r="DW12" s="185" t="s">
        <v>266</v>
      </c>
      <c r="DX12" s="186" t="s">
        <v>257</v>
      </c>
      <c r="DY12" s="155"/>
      <c r="DZ12" s="125">
        <v>0</v>
      </c>
      <c r="EA12" s="130" t="s">
        <v>0</v>
      </c>
      <c r="EB12" s="125">
        <v>1</v>
      </c>
      <c r="EC12" s="185" t="s">
        <v>269</v>
      </c>
      <c r="ED12" s="186" t="s">
        <v>257</v>
      </c>
      <c r="EE12" s="155"/>
      <c r="EF12" s="125">
        <v>4</v>
      </c>
      <c r="EG12" s="130" t="s">
        <v>0</v>
      </c>
      <c r="EH12" s="125">
        <v>1</v>
      </c>
      <c r="EI12" s="185" t="s">
        <v>266</v>
      </c>
      <c r="EJ12" s="186" t="s">
        <v>252</v>
      </c>
      <c r="EK12" s="155"/>
      <c r="EL12" s="125"/>
      <c r="EM12" s="130" t="s">
        <v>0</v>
      </c>
      <c r="EN12" s="125"/>
      <c r="EO12" s="185" t="s">
        <v>322</v>
      </c>
      <c r="EP12" s="186" t="s">
        <v>322</v>
      </c>
      <c r="EQ12" s="155"/>
      <c r="ER12" s="125">
        <v>1</v>
      </c>
      <c r="ES12" s="130" t="s">
        <v>0</v>
      </c>
      <c r="ET12" s="125">
        <v>1</v>
      </c>
      <c r="EU12" s="185" t="s">
        <v>267</v>
      </c>
      <c r="EV12" s="186" t="s">
        <v>266</v>
      </c>
      <c r="EW12" s="155"/>
      <c r="EX12" s="125">
        <v>1</v>
      </c>
      <c r="EY12" s="130" t="s">
        <v>0</v>
      </c>
      <c r="EZ12" s="125">
        <v>2</v>
      </c>
      <c r="FA12" s="185" t="s">
        <v>269</v>
      </c>
      <c r="FB12" s="186" t="s">
        <v>267</v>
      </c>
      <c r="FC12" s="155"/>
      <c r="FD12" s="125">
        <v>3</v>
      </c>
      <c r="FE12" s="130" t="s">
        <v>0</v>
      </c>
      <c r="FF12" s="125">
        <v>0</v>
      </c>
      <c r="FG12" s="185" t="s">
        <v>269</v>
      </c>
      <c r="FH12" s="186" t="s">
        <v>257</v>
      </c>
      <c r="FI12" s="155"/>
      <c r="FJ12" s="125">
        <v>1</v>
      </c>
      <c r="FK12" s="130" t="s">
        <v>0</v>
      </c>
      <c r="FL12" s="125">
        <v>1</v>
      </c>
      <c r="FM12" s="185" t="s">
        <v>269</v>
      </c>
      <c r="FN12" s="186" t="s">
        <v>250</v>
      </c>
      <c r="FO12" s="155"/>
      <c r="FP12" s="125">
        <v>1</v>
      </c>
      <c r="FQ12" s="130" t="s">
        <v>0</v>
      </c>
      <c r="FR12" s="125">
        <v>3</v>
      </c>
      <c r="FS12" s="185" t="s">
        <v>375</v>
      </c>
      <c r="FT12" s="186" t="s">
        <v>376</v>
      </c>
      <c r="FU12" s="155"/>
      <c r="FV12" s="125">
        <v>0</v>
      </c>
      <c r="FW12" s="130" t="s">
        <v>0</v>
      </c>
      <c r="FX12" s="125">
        <v>2</v>
      </c>
      <c r="FY12" s="185" t="s">
        <v>374</v>
      </c>
      <c r="FZ12" s="186" t="s">
        <v>252</v>
      </c>
      <c r="GA12" s="155"/>
      <c r="GB12" s="125">
        <v>0</v>
      </c>
      <c r="GC12" s="196" t="s">
        <v>0</v>
      </c>
      <c r="GD12" s="125">
        <v>0</v>
      </c>
      <c r="GE12" s="185" t="s">
        <v>374</v>
      </c>
      <c r="GF12" s="186" t="s">
        <v>267</v>
      </c>
      <c r="GG12" s="155"/>
      <c r="GH12" s="125"/>
      <c r="GI12" s="130" t="s">
        <v>0</v>
      </c>
      <c r="GJ12" s="125"/>
      <c r="GK12" s="185" t="s">
        <v>322</v>
      </c>
      <c r="GL12" s="186" t="s">
        <v>322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374</v>
      </c>
      <c r="GX12" s="186" t="s">
        <v>267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374</v>
      </c>
      <c r="HJ12" s="186" t="s">
        <v>267</v>
      </c>
      <c r="HK12" s="155"/>
      <c r="HL12" s="125">
        <v>1</v>
      </c>
      <c r="HM12" s="130" t="s">
        <v>0</v>
      </c>
      <c r="HN12" s="125">
        <v>2</v>
      </c>
      <c r="HO12" s="185" t="s">
        <v>374</v>
      </c>
      <c r="HP12" s="186" t="s">
        <v>257</v>
      </c>
      <c r="HQ12" s="155"/>
      <c r="HR12" s="125">
        <v>1</v>
      </c>
      <c r="HS12" s="130" t="s">
        <v>0</v>
      </c>
      <c r="HT12" s="125">
        <v>3</v>
      </c>
      <c r="HU12" s="185" t="s">
        <v>267</v>
      </c>
      <c r="HV12" s="186" t="s">
        <v>257</v>
      </c>
      <c r="HW12" s="155"/>
      <c r="HX12" s="125">
        <v>2</v>
      </c>
      <c r="HY12" s="130" t="s">
        <v>0</v>
      </c>
      <c r="HZ12" s="125">
        <v>1</v>
      </c>
      <c r="IA12" s="185" t="s">
        <v>269</v>
      </c>
      <c r="IB12" s="186" t="s">
        <v>254</v>
      </c>
      <c r="IC12" s="155"/>
      <c r="ID12" s="125"/>
      <c r="IE12" s="130" t="s">
        <v>0</v>
      </c>
      <c r="IF12" s="125"/>
      <c r="IG12" s="185" t="s">
        <v>322</v>
      </c>
      <c r="IH12" s="186" t="s">
        <v>322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322</v>
      </c>
      <c r="IZ12" s="186" t="s">
        <v>322</v>
      </c>
      <c r="JA12" s="155"/>
      <c r="JB12" s="125">
        <v>1</v>
      </c>
      <c r="JC12" s="130" t="s">
        <v>0</v>
      </c>
      <c r="JD12" s="125">
        <v>1</v>
      </c>
      <c r="JE12" s="185" t="s">
        <v>250</v>
      </c>
      <c r="JF12" s="186" t="s">
        <v>257</v>
      </c>
      <c r="JG12" s="155"/>
      <c r="JH12" s="125">
        <v>0</v>
      </c>
      <c r="JI12" s="130" t="s">
        <v>0</v>
      </c>
      <c r="JJ12" s="125">
        <v>1</v>
      </c>
      <c r="JK12" s="185" t="s">
        <v>268</v>
      </c>
      <c r="JL12" s="186" t="s">
        <v>252</v>
      </c>
      <c r="JM12" s="155"/>
      <c r="JN12" s="125">
        <v>1</v>
      </c>
      <c r="JO12" s="130" t="s">
        <v>0</v>
      </c>
      <c r="JP12" s="125">
        <v>2</v>
      </c>
      <c r="JQ12" s="185" t="s">
        <v>250</v>
      </c>
      <c r="JR12" s="186" t="s">
        <v>257</v>
      </c>
      <c r="JS12" s="155"/>
      <c r="JT12" s="125"/>
      <c r="JU12" s="130" t="s">
        <v>0</v>
      </c>
      <c r="JV12" s="125"/>
      <c r="JW12" s="130"/>
      <c r="JX12" s="169"/>
      <c r="JY12" s="155"/>
      <c r="JZ12" s="125">
        <v>3</v>
      </c>
      <c r="KA12" s="130" t="s">
        <v>0</v>
      </c>
      <c r="KB12" s="125">
        <v>1</v>
      </c>
      <c r="KC12" s="185" t="s">
        <v>374</v>
      </c>
      <c r="KD12" s="186" t="s">
        <v>254</v>
      </c>
      <c r="KE12" s="155"/>
      <c r="KF12" s="125">
        <v>0</v>
      </c>
      <c r="KG12" s="130" t="s">
        <v>0</v>
      </c>
      <c r="KH12" s="125">
        <v>2</v>
      </c>
      <c r="KI12" s="185" t="s">
        <v>341</v>
      </c>
      <c r="KJ12" s="186" t="s">
        <v>417</v>
      </c>
      <c r="KK12" s="155"/>
      <c r="KL12" s="125"/>
      <c r="KM12" s="130" t="s">
        <v>0</v>
      </c>
      <c r="KN12" s="125"/>
      <c r="KO12" s="130"/>
      <c r="KP12" s="169"/>
      <c r="KQ12" s="155"/>
      <c r="KR12" s="125">
        <v>3</v>
      </c>
      <c r="KS12" s="130" t="s">
        <v>0</v>
      </c>
      <c r="KT12" s="125">
        <v>0</v>
      </c>
      <c r="KU12" s="185" t="s">
        <v>374</v>
      </c>
      <c r="KV12" s="186" t="s">
        <v>257</v>
      </c>
      <c r="KW12" s="155"/>
      <c r="KX12" s="125"/>
      <c r="KY12" s="130" t="s">
        <v>0</v>
      </c>
      <c r="KZ12" s="125"/>
      <c r="LA12" s="130"/>
      <c r="LB12" s="169"/>
      <c r="LC12" s="155"/>
      <c r="LD12" s="125">
        <v>3</v>
      </c>
      <c r="LE12" s="130" t="s">
        <v>0</v>
      </c>
      <c r="LF12" s="125">
        <v>1</v>
      </c>
      <c r="LG12" s="185" t="s">
        <v>271</v>
      </c>
      <c r="LH12" s="186" t="s">
        <v>257</v>
      </c>
      <c r="LI12" s="155"/>
      <c r="LJ12" s="125"/>
      <c r="LK12" s="130" t="s">
        <v>0</v>
      </c>
      <c r="LL12" s="125"/>
      <c r="LM12" s="130"/>
      <c r="LN12" s="169"/>
      <c r="LO12" s="155"/>
      <c r="LP12" s="125">
        <v>2</v>
      </c>
      <c r="LQ12" s="130" t="s">
        <v>0</v>
      </c>
      <c r="LR12" s="125">
        <v>1</v>
      </c>
      <c r="LS12" s="185" t="s">
        <v>271</v>
      </c>
      <c r="LT12" s="186" t="s">
        <v>257</v>
      </c>
      <c r="LU12" s="155"/>
      <c r="LV12" s="125">
        <v>1</v>
      </c>
      <c r="LW12" s="130" t="s">
        <v>0</v>
      </c>
      <c r="LX12" s="125">
        <v>4</v>
      </c>
      <c r="LY12" s="185" t="s">
        <v>250</v>
      </c>
      <c r="LZ12" s="186" t="s">
        <v>257</v>
      </c>
      <c r="MA12" s="155"/>
      <c r="MB12" s="125">
        <v>1</v>
      </c>
      <c r="MC12" s="130" t="s">
        <v>0</v>
      </c>
      <c r="MD12" s="125">
        <v>1</v>
      </c>
      <c r="ME12" s="185" t="s">
        <v>250</v>
      </c>
      <c r="MF12" s="186" t="s">
        <v>257</v>
      </c>
      <c r="MG12" s="155"/>
      <c r="MH12" s="125"/>
      <c r="MI12" s="130" t="s">
        <v>0</v>
      </c>
      <c r="MJ12" s="125"/>
      <c r="MK12" s="130"/>
      <c r="ML12" s="169"/>
      <c r="MM12" s="155"/>
      <c r="MN12" s="125">
        <v>0</v>
      </c>
      <c r="MO12" s="130" t="s">
        <v>0</v>
      </c>
      <c r="MP12" s="125">
        <v>1</v>
      </c>
      <c r="MQ12" s="185" t="s">
        <v>250</v>
      </c>
      <c r="MR12" s="186" t="s">
        <v>257</v>
      </c>
      <c r="MS12" s="155"/>
      <c r="MT12" s="125"/>
      <c r="MU12" s="130" t="s">
        <v>0</v>
      </c>
      <c r="MV12" s="125"/>
      <c r="MW12" s="130"/>
      <c r="MX12" s="169"/>
      <c r="MY12" s="155"/>
      <c r="MZ12" s="125">
        <v>1</v>
      </c>
      <c r="NA12" s="130" t="s">
        <v>0</v>
      </c>
      <c r="NB12" s="125">
        <v>1</v>
      </c>
      <c r="NC12" s="185" t="s">
        <v>250</v>
      </c>
      <c r="ND12" s="186" t="s">
        <v>257</v>
      </c>
      <c r="NE12" s="155"/>
      <c r="NF12" s="125"/>
      <c r="NG12" s="130" t="s">
        <v>0</v>
      </c>
      <c r="NH12" s="125"/>
      <c r="NI12" s="185" t="s">
        <v>322</v>
      </c>
      <c r="NJ12" s="186" t="s">
        <v>322</v>
      </c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322</v>
      </c>
      <c r="NV12" s="186" t="s">
        <v>322</v>
      </c>
      <c r="NW12" s="163"/>
    </row>
    <row r="13" spans="1:387" ht="15" x14ac:dyDescent="0.2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322</v>
      </c>
      <c r="H13" s="182" t="s">
        <v>322</v>
      </c>
      <c r="I13" s="25"/>
      <c r="J13" s="187"/>
      <c r="K13" s="187" t="s">
        <v>0</v>
      </c>
      <c r="L13" s="187"/>
      <c r="M13" s="185" t="s">
        <v>322</v>
      </c>
      <c r="N13" s="186" t="s">
        <v>322</v>
      </c>
      <c r="O13" s="148"/>
      <c r="P13" s="125">
        <v>4</v>
      </c>
      <c r="Q13" s="130" t="s">
        <v>0</v>
      </c>
      <c r="R13" s="125">
        <v>0</v>
      </c>
      <c r="S13" s="185" t="s">
        <v>271</v>
      </c>
      <c r="T13" s="186" t="s">
        <v>267</v>
      </c>
      <c r="U13" s="155"/>
      <c r="V13" s="125">
        <v>0</v>
      </c>
      <c r="W13" s="130" t="s">
        <v>0</v>
      </c>
      <c r="X13" s="125">
        <v>1</v>
      </c>
      <c r="Y13" s="185" t="s">
        <v>267</v>
      </c>
      <c r="Z13" s="186" t="s">
        <v>257</v>
      </c>
      <c r="AA13" s="155"/>
      <c r="AB13" s="125">
        <v>3</v>
      </c>
      <c r="AC13" s="130" t="s">
        <v>0</v>
      </c>
      <c r="AD13" s="125">
        <v>0</v>
      </c>
      <c r="AE13" s="192" t="s">
        <v>267</v>
      </c>
      <c r="AF13" s="193" t="s">
        <v>271</v>
      </c>
      <c r="AG13" s="155"/>
      <c r="AH13" s="125">
        <v>2</v>
      </c>
      <c r="AI13" s="130" t="s">
        <v>0</v>
      </c>
      <c r="AJ13" s="125">
        <v>1</v>
      </c>
      <c r="AK13" s="185" t="s">
        <v>267</v>
      </c>
      <c r="AL13" s="186" t="s">
        <v>267</v>
      </c>
      <c r="AM13" s="155"/>
      <c r="AN13" s="125"/>
      <c r="AO13" s="130" t="s">
        <v>0</v>
      </c>
      <c r="AP13" s="125"/>
      <c r="AQ13" s="185" t="s">
        <v>322</v>
      </c>
      <c r="AR13" s="186" t="s">
        <v>322</v>
      </c>
      <c r="AS13" s="155"/>
      <c r="AT13" s="125"/>
      <c r="AU13" s="130" t="s">
        <v>0</v>
      </c>
      <c r="AV13" s="125"/>
      <c r="AW13" s="185" t="s">
        <v>322</v>
      </c>
      <c r="AX13" s="186" t="s">
        <v>322</v>
      </c>
      <c r="AY13" s="155"/>
      <c r="AZ13" s="125">
        <v>2</v>
      </c>
      <c r="BA13" s="130" t="s">
        <v>0</v>
      </c>
      <c r="BB13" s="125">
        <v>0</v>
      </c>
      <c r="BC13" s="130" t="s">
        <v>374</v>
      </c>
      <c r="BD13" s="169" t="s">
        <v>268</v>
      </c>
      <c r="BE13" s="155"/>
      <c r="BF13" s="125">
        <v>3</v>
      </c>
      <c r="BG13" s="130" t="s">
        <v>0</v>
      </c>
      <c r="BH13" s="125">
        <v>2</v>
      </c>
      <c r="BI13" s="185" t="s">
        <v>267</v>
      </c>
      <c r="BJ13" s="186" t="s">
        <v>271</v>
      </c>
      <c r="BK13" s="155"/>
      <c r="BL13" s="125">
        <v>1</v>
      </c>
      <c r="BM13" s="130" t="s">
        <v>0</v>
      </c>
      <c r="BN13" s="125">
        <v>3</v>
      </c>
      <c r="BO13" s="185" t="s">
        <v>267</v>
      </c>
      <c r="BP13" s="186" t="s">
        <v>269</v>
      </c>
      <c r="BQ13" s="155"/>
      <c r="BR13" s="125">
        <v>3</v>
      </c>
      <c r="BS13" s="130" t="s">
        <v>0</v>
      </c>
      <c r="BT13" s="125">
        <v>0</v>
      </c>
      <c r="BU13" s="185" t="s">
        <v>267</v>
      </c>
      <c r="BV13" s="186" t="s">
        <v>259</v>
      </c>
      <c r="BW13" s="155"/>
      <c r="BX13" s="125">
        <v>2</v>
      </c>
      <c r="BY13" s="130" t="s">
        <v>0</v>
      </c>
      <c r="BZ13" s="125">
        <v>0</v>
      </c>
      <c r="CA13" s="130" t="s">
        <v>268</v>
      </c>
      <c r="CB13" s="169" t="s">
        <v>269</v>
      </c>
      <c r="CC13" s="155"/>
      <c r="CD13" s="125">
        <v>2</v>
      </c>
      <c r="CE13" s="130" t="s">
        <v>0</v>
      </c>
      <c r="CF13" s="125">
        <v>1</v>
      </c>
      <c r="CG13" s="185" t="s">
        <v>267</v>
      </c>
      <c r="CH13" s="186" t="s">
        <v>259</v>
      </c>
      <c r="CI13" s="155"/>
      <c r="CJ13" s="125">
        <v>2</v>
      </c>
      <c r="CK13" s="130" t="s">
        <v>0</v>
      </c>
      <c r="CL13" s="125">
        <v>3</v>
      </c>
      <c r="CM13" s="185" t="s">
        <v>268</v>
      </c>
      <c r="CN13" s="186" t="s">
        <v>266</v>
      </c>
      <c r="CO13" s="155"/>
      <c r="CP13" s="125">
        <v>1</v>
      </c>
      <c r="CQ13" s="130" t="s">
        <v>0</v>
      </c>
      <c r="CR13" s="125">
        <v>3</v>
      </c>
      <c r="CS13" s="185" t="s">
        <v>250</v>
      </c>
      <c r="CT13" s="186" t="s">
        <v>252</v>
      </c>
      <c r="CU13" s="155"/>
      <c r="CV13" s="125">
        <v>1</v>
      </c>
      <c r="CW13" s="130" t="s">
        <v>0</v>
      </c>
      <c r="CX13" s="125">
        <v>0</v>
      </c>
      <c r="CY13" s="185" t="s">
        <v>259</v>
      </c>
      <c r="CZ13" s="186" t="s">
        <v>258</v>
      </c>
      <c r="DA13" s="155"/>
      <c r="DB13" s="125">
        <v>1</v>
      </c>
      <c r="DC13" s="130" t="s">
        <v>0</v>
      </c>
      <c r="DD13" s="125">
        <v>4</v>
      </c>
      <c r="DE13" s="185" t="s">
        <v>269</v>
      </c>
      <c r="DF13" s="186" t="s">
        <v>267</v>
      </c>
      <c r="DG13" s="155"/>
      <c r="DH13" s="125">
        <v>3</v>
      </c>
      <c r="DI13" s="130" t="s">
        <v>0</v>
      </c>
      <c r="DJ13" s="125">
        <v>1</v>
      </c>
      <c r="DK13" s="185" t="s">
        <v>266</v>
      </c>
      <c r="DL13" s="186" t="s">
        <v>262</v>
      </c>
      <c r="DM13" s="155"/>
      <c r="DN13" s="125"/>
      <c r="DO13" s="130" t="s">
        <v>0</v>
      </c>
      <c r="DP13" s="125"/>
      <c r="DQ13" s="185" t="s">
        <v>322</v>
      </c>
      <c r="DR13" s="186" t="s">
        <v>322</v>
      </c>
      <c r="DS13" s="155"/>
      <c r="DT13" s="125"/>
      <c r="DU13" s="130" t="s">
        <v>0</v>
      </c>
      <c r="DV13" s="125"/>
      <c r="DW13" s="185" t="s">
        <v>322</v>
      </c>
      <c r="DX13" s="186" t="s">
        <v>322</v>
      </c>
      <c r="DY13" s="155"/>
      <c r="DZ13" s="125"/>
      <c r="EA13" s="130" t="s">
        <v>0</v>
      </c>
      <c r="EB13" s="125"/>
      <c r="EC13" s="185" t="s">
        <v>322</v>
      </c>
      <c r="ED13" s="186" t="s">
        <v>322</v>
      </c>
      <c r="EE13" s="155"/>
      <c r="EF13" s="125">
        <v>6</v>
      </c>
      <c r="EG13" s="130" t="s">
        <v>0</v>
      </c>
      <c r="EH13" s="125">
        <v>1</v>
      </c>
      <c r="EI13" s="185" t="s">
        <v>270</v>
      </c>
      <c r="EJ13" s="186" t="s">
        <v>270</v>
      </c>
      <c r="EK13" s="155"/>
      <c r="EL13" s="125">
        <v>5</v>
      </c>
      <c r="EM13" s="130" t="s">
        <v>0</v>
      </c>
      <c r="EN13" s="125">
        <v>0</v>
      </c>
      <c r="EO13" s="185" t="s">
        <v>267</v>
      </c>
      <c r="EP13" s="186" t="s">
        <v>267</v>
      </c>
      <c r="EQ13" s="155"/>
      <c r="ER13" s="125">
        <v>2</v>
      </c>
      <c r="ES13" s="130" t="s">
        <v>0</v>
      </c>
      <c r="ET13" s="125">
        <v>2</v>
      </c>
      <c r="EU13" s="185" t="s">
        <v>267</v>
      </c>
      <c r="EV13" s="186" t="s">
        <v>259</v>
      </c>
      <c r="EW13" s="155"/>
      <c r="EX13" s="125"/>
      <c r="EY13" s="130" t="s">
        <v>0</v>
      </c>
      <c r="EZ13" s="125"/>
      <c r="FA13" s="185" t="s">
        <v>322</v>
      </c>
      <c r="FB13" s="186" t="s">
        <v>322</v>
      </c>
      <c r="FC13" s="155"/>
      <c r="FD13" s="125"/>
      <c r="FE13" s="130" t="s">
        <v>0</v>
      </c>
      <c r="FF13" s="125"/>
      <c r="FG13" s="185" t="s">
        <v>322</v>
      </c>
      <c r="FH13" s="186" t="s">
        <v>322</v>
      </c>
      <c r="FI13" s="155"/>
      <c r="FJ13" s="125">
        <v>0</v>
      </c>
      <c r="FK13" s="130" t="s">
        <v>0</v>
      </c>
      <c r="FL13" s="125">
        <v>2</v>
      </c>
      <c r="FM13" s="185" t="s">
        <v>269</v>
      </c>
      <c r="FN13" s="186" t="s">
        <v>259</v>
      </c>
      <c r="FO13" s="155"/>
      <c r="FP13" s="125">
        <v>3</v>
      </c>
      <c r="FQ13" s="130" t="s">
        <v>0</v>
      </c>
      <c r="FR13" s="125">
        <v>1</v>
      </c>
      <c r="FS13" s="185" t="s">
        <v>270</v>
      </c>
      <c r="FT13" s="186" t="s">
        <v>265</v>
      </c>
      <c r="FU13" s="155"/>
      <c r="FV13" s="125">
        <v>2</v>
      </c>
      <c r="FW13" s="130" t="s">
        <v>0</v>
      </c>
      <c r="FX13" s="125">
        <v>2</v>
      </c>
      <c r="FY13" s="185" t="s">
        <v>374</v>
      </c>
      <c r="FZ13" s="186" t="s">
        <v>267</v>
      </c>
      <c r="GA13" s="155"/>
      <c r="GB13" s="125">
        <v>2</v>
      </c>
      <c r="GC13" s="196" t="s">
        <v>0</v>
      </c>
      <c r="GD13" s="125">
        <v>1</v>
      </c>
      <c r="GE13" s="185" t="s">
        <v>267</v>
      </c>
      <c r="GF13" s="186" t="s">
        <v>257</v>
      </c>
      <c r="GG13" s="155"/>
      <c r="GH13" s="125">
        <v>0</v>
      </c>
      <c r="GI13" s="130" t="s">
        <v>0</v>
      </c>
      <c r="GJ13" s="125">
        <v>0</v>
      </c>
      <c r="GK13" s="185" t="s">
        <v>322</v>
      </c>
      <c r="GL13" s="186" t="s">
        <v>322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267</v>
      </c>
      <c r="GX13" s="186" t="s">
        <v>254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267</v>
      </c>
      <c r="HJ13" s="186" t="s">
        <v>254</v>
      </c>
      <c r="HK13" s="155"/>
      <c r="HL13" s="125">
        <v>3</v>
      </c>
      <c r="HM13" s="130" t="s">
        <v>0</v>
      </c>
      <c r="HN13" s="125">
        <v>1</v>
      </c>
      <c r="HO13" s="185" t="s">
        <v>269</v>
      </c>
      <c r="HP13" s="186" t="s">
        <v>267</v>
      </c>
      <c r="HQ13" s="155"/>
      <c r="HR13" s="125">
        <v>1</v>
      </c>
      <c r="HS13" s="130" t="s">
        <v>0</v>
      </c>
      <c r="HT13" s="125">
        <v>1</v>
      </c>
      <c r="HU13" s="185" t="s">
        <v>403</v>
      </c>
      <c r="HV13" s="186" t="s">
        <v>267</v>
      </c>
      <c r="HW13" s="155"/>
      <c r="HX13" s="125">
        <v>2</v>
      </c>
      <c r="HY13" s="130" t="s">
        <v>0</v>
      </c>
      <c r="HZ13" s="125">
        <v>0</v>
      </c>
      <c r="IA13" s="185" t="s">
        <v>398</v>
      </c>
      <c r="IB13" s="186" t="s">
        <v>399</v>
      </c>
      <c r="IC13" s="155"/>
      <c r="ID13" s="125">
        <v>0</v>
      </c>
      <c r="IE13" s="130" t="s">
        <v>0</v>
      </c>
      <c r="IF13" s="125">
        <v>0</v>
      </c>
      <c r="IG13" s="185" t="s">
        <v>269</v>
      </c>
      <c r="IH13" s="186" t="s">
        <v>374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407</v>
      </c>
      <c r="IZ13" s="186" t="s">
        <v>408</v>
      </c>
      <c r="JA13" s="155"/>
      <c r="JB13" s="125">
        <v>1</v>
      </c>
      <c r="JC13" s="130" t="s">
        <v>0</v>
      </c>
      <c r="JD13" s="125">
        <v>3</v>
      </c>
      <c r="JE13" s="185" t="s">
        <v>269</v>
      </c>
      <c r="JF13" s="186" t="s">
        <v>269</v>
      </c>
      <c r="JG13" s="155"/>
      <c r="JH13" s="125"/>
      <c r="JI13" s="130" t="s">
        <v>0</v>
      </c>
      <c r="JJ13" s="125"/>
      <c r="JK13" s="185" t="s">
        <v>322</v>
      </c>
      <c r="JL13" s="186" t="s">
        <v>322</v>
      </c>
      <c r="JM13" s="155"/>
      <c r="JN13" s="125">
        <v>5</v>
      </c>
      <c r="JO13" s="130" t="s">
        <v>0</v>
      </c>
      <c r="JP13" s="125">
        <v>0</v>
      </c>
      <c r="JQ13" s="185" t="s">
        <v>268</v>
      </c>
      <c r="JR13" s="186" t="s">
        <v>269</v>
      </c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85" t="s">
        <v>322</v>
      </c>
      <c r="KD13" s="186" t="s">
        <v>322</v>
      </c>
      <c r="KE13" s="155"/>
      <c r="KF13" s="125">
        <v>0</v>
      </c>
      <c r="KG13" s="130" t="s">
        <v>0</v>
      </c>
      <c r="KH13" s="125">
        <v>2</v>
      </c>
      <c r="KI13" s="185" t="s">
        <v>342</v>
      </c>
      <c r="KJ13" s="186" t="s">
        <v>345</v>
      </c>
      <c r="KK13" s="155"/>
      <c r="KL13" s="125"/>
      <c r="KM13" s="130" t="s">
        <v>0</v>
      </c>
      <c r="KN13" s="125"/>
      <c r="KO13" s="130"/>
      <c r="KP13" s="169"/>
      <c r="KQ13" s="155"/>
      <c r="KR13" s="125">
        <v>0</v>
      </c>
      <c r="KS13" s="130" t="s">
        <v>0</v>
      </c>
      <c r="KT13" s="125">
        <v>3</v>
      </c>
      <c r="KU13" s="185" t="s">
        <v>267</v>
      </c>
      <c r="KV13" s="186" t="s">
        <v>269</v>
      </c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85" t="s">
        <v>322</v>
      </c>
      <c r="LH13" s="186" t="s">
        <v>322</v>
      </c>
      <c r="LI13" s="155"/>
      <c r="LJ13" s="125"/>
      <c r="LK13" s="130" t="s">
        <v>0</v>
      </c>
      <c r="LL13" s="125"/>
      <c r="LM13" s="130"/>
      <c r="LN13" s="169"/>
      <c r="LO13" s="155"/>
      <c r="LP13" s="125">
        <v>2</v>
      </c>
      <c r="LQ13" s="130" t="s">
        <v>0</v>
      </c>
      <c r="LR13" s="125">
        <v>3</v>
      </c>
      <c r="LS13" s="185" t="s">
        <v>267</v>
      </c>
      <c r="LT13" s="186" t="s">
        <v>374</v>
      </c>
      <c r="LU13" s="155"/>
      <c r="LV13" s="125"/>
      <c r="LW13" s="130" t="s">
        <v>0</v>
      </c>
      <c r="LX13" s="125"/>
      <c r="LY13" s="185" t="s">
        <v>322</v>
      </c>
      <c r="LZ13" s="186" t="s">
        <v>322</v>
      </c>
      <c r="MA13" s="155"/>
      <c r="MB13" s="125">
        <v>1</v>
      </c>
      <c r="MC13" s="130" t="s">
        <v>0</v>
      </c>
      <c r="MD13" s="125">
        <v>0</v>
      </c>
      <c r="ME13" s="185" t="s">
        <v>268</v>
      </c>
      <c r="MF13" s="186" t="s">
        <v>257</v>
      </c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85" t="s">
        <v>322</v>
      </c>
      <c r="MR13" s="186" t="s">
        <v>322</v>
      </c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85" t="s">
        <v>322</v>
      </c>
      <c r="ND13" s="186" t="s">
        <v>322</v>
      </c>
      <c r="NE13" s="155"/>
      <c r="NF13" s="125"/>
      <c r="NG13" s="130" t="s">
        <v>0</v>
      </c>
      <c r="NH13" s="125"/>
      <c r="NI13" s="185" t="s">
        <v>322</v>
      </c>
      <c r="NJ13" s="186" t="s">
        <v>322</v>
      </c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322</v>
      </c>
      <c r="NV13" s="186" t="s">
        <v>322</v>
      </c>
      <c r="NW13" s="163"/>
    </row>
    <row r="14" spans="1:387" ht="15" x14ac:dyDescent="0.2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322</v>
      </c>
      <c r="H14" s="182" t="s">
        <v>322</v>
      </c>
      <c r="I14" s="25"/>
      <c r="J14" s="187">
        <v>0</v>
      </c>
      <c r="K14" s="187" t="s">
        <v>0</v>
      </c>
      <c r="L14" s="187">
        <v>1</v>
      </c>
      <c r="M14" s="185" t="s">
        <v>271</v>
      </c>
      <c r="N14" s="186" t="s">
        <v>259</v>
      </c>
      <c r="O14" s="148"/>
      <c r="P14" s="125"/>
      <c r="Q14" s="130" t="s">
        <v>0</v>
      </c>
      <c r="R14" s="125"/>
      <c r="S14" s="185" t="s">
        <v>322</v>
      </c>
      <c r="T14" s="186" t="s">
        <v>322</v>
      </c>
      <c r="U14" s="155"/>
      <c r="V14" s="125">
        <v>0</v>
      </c>
      <c r="W14" s="130" t="s">
        <v>0</v>
      </c>
      <c r="X14" s="125">
        <v>2</v>
      </c>
      <c r="Y14" s="185" t="s">
        <v>271</v>
      </c>
      <c r="Z14" s="186" t="s">
        <v>267</v>
      </c>
      <c r="AA14" s="155"/>
      <c r="AB14" s="125">
        <v>2</v>
      </c>
      <c r="AC14" s="130" t="s">
        <v>0</v>
      </c>
      <c r="AD14" s="125">
        <v>0</v>
      </c>
      <c r="AE14" s="192" t="s">
        <v>270</v>
      </c>
      <c r="AF14" s="193" t="s">
        <v>258</v>
      </c>
      <c r="AG14" s="155"/>
      <c r="AH14" s="125">
        <v>2</v>
      </c>
      <c r="AI14" s="130" t="s">
        <v>0</v>
      </c>
      <c r="AJ14" s="125">
        <v>0</v>
      </c>
      <c r="AK14" s="185" t="s">
        <v>250</v>
      </c>
      <c r="AL14" s="186" t="s">
        <v>257</v>
      </c>
      <c r="AM14" s="155"/>
      <c r="AN14" s="125">
        <v>0</v>
      </c>
      <c r="AO14" s="130" t="s">
        <v>0</v>
      </c>
      <c r="AP14" s="125">
        <v>2</v>
      </c>
      <c r="AQ14" s="185" t="s">
        <v>267</v>
      </c>
      <c r="AR14" s="186" t="s">
        <v>265</v>
      </c>
      <c r="AS14" s="155"/>
      <c r="AT14" s="125">
        <v>1</v>
      </c>
      <c r="AU14" s="130" t="s">
        <v>0</v>
      </c>
      <c r="AV14" s="125">
        <v>2</v>
      </c>
      <c r="AW14" s="185" t="s">
        <v>268</v>
      </c>
      <c r="AX14" s="186" t="s">
        <v>266</v>
      </c>
      <c r="AY14" s="155"/>
      <c r="AZ14" s="125">
        <v>2</v>
      </c>
      <c r="BA14" s="130" t="s">
        <v>0</v>
      </c>
      <c r="BB14" s="125">
        <v>0</v>
      </c>
      <c r="BC14" s="130" t="s">
        <v>374</v>
      </c>
      <c r="BD14" s="169" t="s">
        <v>268</v>
      </c>
      <c r="BE14" s="155"/>
      <c r="BF14" s="125">
        <v>4</v>
      </c>
      <c r="BG14" s="130" t="s">
        <v>0</v>
      </c>
      <c r="BH14" s="125">
        <v>0</v>
      </c>
      <c r="BI14" s="185" t="s">
        <v>255</v>
      </c>
      <c r="BJ14" s="186" t="s">
        <v>252</v>
      </c>
      <c r="BK14" s="155"/>
      <c r="BL14" s="125"/>
      <c r="BM14" s="130" t="s">
        <v>0</v>
      </c>
      <c r="BN14" s="125"/>
      <c r="BO14" s="185" t="s">
        <v>322</v>
      </c>
      <c r="BP14" s="186" t="s">
        <v>322</v>
      </c>
      <c r="BQ14" s="155"/>
      <c r="BR14" s="125">
        <v>2</v>
      </c>
      <c r="BS14" s="130" t="s">
        <v>0</v>
      </c>
      <c r="BT14" s="125">
        <v>1</v>
      </c>
      <c r="BU14" s="185" t="s">
        <v>268</v>
      </c>
      <c r="BV14" s="186" t="s">
        <v>271</v>
      </c>
      <c r="BW14" s="155"/>
      <c r="BX14" s="125">
        <v>2</v>
      </c>
      <c r="BY14" s="130" t="s">
        <v>0</v>
      </c>
      <c r="BZ14" s="125">
        <v>1</v>
      </c>
      <c r="CA14" s="130" t="s">
        <v>268</v>
      </c>
      <c r="CB14" s="169" t="s">
        <v>267</v>
      </c>
      <c r="CC14" s="155"/>
      <c r="CD14" s="125">
        <v>2</v>
      </c>
      <c r="CE14" s="130" t="s">
        <v>0</v>
      </c>
      <c r="CF14" s="125">
        <v>3</v>
      </c>
      <c r="CG14" s="185" t="s">
        <v>269</v>
      </c>
      <c r="CH14" s="186" t="s">
        <v>262</v>
      </c>
      <c r="CI14" s="155"/>
      <c r="CJ14" s="125">
        <v>0</v>
      </c>
      <c r="CK14" s="130" t="s">
        <v>0</v>
      </c>
      <c r="CL14" s="125">
        <v>2</v>
      </c>
      <c r="CM14" s="185" t="s">
        <v>267</v>
      </c>
      <c r="CN14" s="186" t="s">
        <v>259</v>
      </c>
      <c r="CO14" s="155"/>
      <c r="CP14" s="125">
        <v>2</v>
      </c>
      <c r="CQ14" s="130" t="s">
        <v>0</v>
      </c>
      <c r="CR14" s="125">
        <v>2</v>
      </c>
      <c r="CS14" s="185" t="s">
        <v>269</v>
      </c>
      <c r="CT14" s="186" t="s">
        <v>268</v>
      </c>
      <c r="CU14" s="155"/>
      <c r="CV14" s="125">
        <v>2</v>
      </c>
      <c r="CW14" s="130" t="s">
        <v>0</v>
      </c>
      <c r="CX14" s="125">
        <v>0</v>
      </c>
      <c r="CY14" s="185" t="s">
        <v>266</v>
      </c>
      <c r="CZ14" s="186" t="s">
        <v>257</v>
      </c>
      <c r="DA14" s="155"/>
      <c r="DB14" s="125">
        <v>0</v>
      </c>
      <c r="DC14" s="130" t="s">
        <v>0</v>
      </c>
      <c r="DD14" s="125">
        <v>2</v>
      </c>
      <c r="DE14" s="185" t="s">
        <v>250</v>
      </c>
      <c r="DF14" s="186" t="s">
        <v>254</v>
      </c>
      <c r="DG14" s="155"/>
      <c r="DH14" s="125">
        <v>1</v>
      </c>
      <c r="DI14" s="130" t="s">
        <v>0</v>
      </c>
      <c r="DJ14" s="125">
        <v>2</v>
      </c>
      <c r="DK14" s="185" t="s">
        <v>269</v>
      </c>
      <c r="DL14" s="186" t="s">
        <v>266</v>
      </c>
      <c r="DM14" s="155"/>
      <c r="DN14" s="125">
        <v>2</v>
      </c>
      <c r="DO14" s="130" t="s">
        <v>0</v>
      </c>
      <c r="DP14" s="125">
        <v>0</v>
      </c>
      <c r="DQ14" s="185" t="s">
        <v>266</v>
      </c>
      <c r="DR14" s="186" t="s">
        <v>254</v>
      </c>
      <c r="DS14" s="155"/>
      <c r="DT14" s="125">
        <v>2</v>
      </c>
      <c r="DU14" s="130" t="s">
        <v>0</v>
      </c>
      <c r="DV14" s="125">
        <v>2</v>
      </c>
      <c r="DW14" s="185" t="s">
        <v>272</v>
      </c>
      <c r="DX14" s="186" t="s">
        <v>257</v>
      </c>
      <c r="DY14" s="155"/>
      <c r="DZ14" s="125">
        <v>0</v>
      </c>
      <c r="EA14" s="130" t="s">
        <v>0</v>
      </c>
      <c r="EB14" s="125">
        <v>2</v>
      </c>
      <c r="EC14" s="185" t="s">
        <v>272</v>
      </c>
      <c r="ED14" s="186" t="s">
        <v>254</v>
      </c>
      <c r="EE14" s="155"/>
      <c r="EF14" s="125">
        <v>2</v>
      </c>
      <c r="EG14" s="130" t="s">
        <v>0</v>
      </c>
      <c r="EH14" s="125">
        <v>1</v>
      </c>
      <c r="EI14" s="185" t="s">
        <v>263</v>
      </c>
      <c r="EJ14" s="186" t="s">
        <v>253</v>
      </c>
      <c r="EK14" s="155"/>
      <c r="EL14" s="125">
        <v>3</v>
      </c>
      <c r="EM14" s="130" t="s">
        <v>0</v>
      </c>
      <c r="EN14" s="125">
        <v>1</v>
      </c>
      <c r="EO14" s="185" t="s">
        <v>267</v>
      </c>
      <c r="EP14" s="186" t="s">
        <v>266</v>
      </c>
      <c r="EQ14" s="155"/>
      <c r="ER14" s="125">
        <v>1</v>
      </c>
      <c r="ES14" s="130" t="s">
        <v>0</v>
      </c>
      <c r="ET14" s="125">
        <v>1</v>
      </c>
      <c r="EU14" s="185" t="s">
        <v>267</v>
      </c>
      <c r="EV14" s="186" t="s">
        <v>263</v>
      </c>
      <c r="EW14" s="155"/>
      <c r="EX14" s="125"/>
      <c r="EY14" s="130" t="s">
        <v>0</v>
      </c>
      <c r="EZ14" s="125"/>
      <c r="FA14" s="185" t="s">
        <v>322</v>
      </c>
      <c r="FB14" s="186" t="s">
        <v>322</v>
      </c>
      <c r="FC14" s="155"/>
      <c r="FD14" s="125">
        <v>3</v>
      </c>
      <c r="FE14" s="130" t="s">
        <v>0</v>
      </c>
      <c r="FF14" s="125">
        <v>0</v>
      </c>
      <c r="FG14" s="185" t="s">
        <v>269</v>
      </c>
      <c r="FH14" s="186" t="s">
        <v>262</v>
      </c>
      <c r="FI14" s="155"/>
      <c r="FJ14" s="125">
        <v>0</v>
      </c>
      <c r="FK14" s="130" t="s">
        <v>0</v>
      </c>
      <c r="FL14" s="125">
        <v>3</v>
      </c>
      <c r="FM14" s="185" t="s">
        <v>267</v>
      </c>
      <c r="FN14" s="186" t="s">
        <v>259</v>
      </c>
      <c r="FO14" s="155"/>
      <c r="FP14" s="125">
        <v>1</v>
      </c>
      <c r="FQ14" s="130" t="s">
        <v>0</v>
      </c>
      <c r="FR14" s="125">
        <v>1</v>
      </c>
      <c r="FS14" s="185" t="s">
        <v>269</v>
      </c>
      <c r="FT14" s="186" t="s">
        <v>252</v>
      </c>
      <c r="FU14" s="155"/>
      <c r="FV14" s="125">
        <v>2</v>
      </c>
      <c r="FW14" s="130" t="s">
        <v>0</v>
      </c>
      <c r="FX14" s="125">
        <v>0</v>
      </c>
      <c r="FY14" s="185" t="s">
        <v>382</v>
      </c>
      <c r="FZ14" s="186" t="s">
        <v>376</v>
      </c>
      <c r="GA14" s="155"/>
      <c r="GB14" s="125">
        <v>1</v>
      </c>
      <c r="GC14" s="196" t="s">
        <v>0</v>
      </c>
      <c r="GD14" s="125">
        <v>2</v>
      </c>
      <c r="GE14" s="185" t="s">
        <v>272</v>
      </c>
      <c r="GF14" s="186" t="s">
        <v>254</v>
      </c>
      <c r="GG14" s="155"/>
      <c r="GH14" s="125">
        <v>2</v>
      </c>
      <c r="GI14" s="130" t="s">
        <v>0</v>
      </c>
      <c r="GJ14" s="125">
        <v>1</v>
      </c>
      <c r="GK14" s="185" t="s">
        <v>374</v>
      </c>
      <c r="GL14" s="186" t="s">
        <v>269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322</v>
      </c>
      <c r="GX14" s="186" t="s">
        <v>322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269</v>
      </c>
      <c r="HJ14" s="186" t="s">
        <v>259</v>
      </c>
      <c r="HK14" s="155"/>
      <c r="HL14" s="125">
        <v>1</v>
      </c>
      <c r="HM14" s="130" t="s">
        <v>0</v>
      </c>
      <c r="HN14" s="125">
        <v>0</v>
      </c>
      <c r="HO14" s="185" t="s">
        <v>255</v>
      </c>
      <c r="HP14" s="186" t="s">
        <v>254</v>
      </c>
      <c r="HQ14" s="155"/>
      <c r="HR14" s="125">
        <v>2</v>
      </c>
      <c r="HS14" s="130" t="s">
        <v>0</v>
      </c>
      <c r="HT14" s="125">
        <v>1</v>
      </c>
      <c r="HU14" s="185" t="s">
        <v>374</v>
      </c>
      <c r="HV14" s="186" t="s">
        <v>267</v>
      </c>
      <c r="HW14" s="155"/>
      <c r="HX14" s="125">
        <v>0</v>
      </c>
      <c r="HY14" s="130" t="s">
        <v>0</v>
      </c>
      <c r="HZ14" s="125">
        <v>1</v>
      </c>
      <c r="IA14" s="185" t="s">
        <v>267</v>
      </c>
      <c r="IB14" s="186" t="s">
        <v>257</v>
      </c>
      <c r="IC14" s="155"/>
      <c r="ID14" s="125">
        <v>0</v>
      </c>
      <c r="IE14" s="130" t="s">
        <v>0</v>
      </c>
      <c r="IF14" s="125">
        <v>1</v>
      </c>
      <c r="IG14" s="185" t="s">
        <v>267</v>
      </c>
      <c r="IH14" s="186" t="s">
        <v>269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268</v>
      </c>
      <c r="IZ14" s="186" t="s">
        <v>257</v>
      </c>
      <c r="JA14" s="155"/>
      <c r="JB14" s="125"/>
      <c r="JC14" s="130" t="s">
        <v>0</v>
      </c>
      <c r="JD14" s="125"/>
      <c r="JE14" s="185" t="s">
        <v>322</v>
      </c>
      <c r="JF14" s="186" t="s">
        <v>322</v>
      </c>
      <c r="JG14" s="155"/>
      <c r="JH14" s="125">
        <v>0</v>
      </c>
      <c r="JI14" s="130" t="s">
        <v>0</v>
      </c>
      <c r="JJ14" s="125">
        <v>2</v>
      </c>
      <c r="JK14" s="185" t="s">
        <v>269</v>
      </c>
      <c r="JL14" s="186" t="s">
        <v>267</v>
      </c>
      <c r="JM14" s="155"/>
      <c r="JN14" s="125"/>
      <c r="JO14" s="130" t="s">
        <v>0</v>
      </c>
      <c r="JP14" s="125"/>
      <c r="JQ14" s="185" t="s">
        <v>322</v>
      </c>
      <c r="JR14" s="186" t="s">
        <v>322</v>
      </c>
      <c r="JS14" s="155"/>
      <c r="JT14" s="125"/>
      <c r="JU14" s="130" t="s">
        <v>0</v>
      </c>
      <c r="JV14" s="125"/>
      <c r="JW14" s="130"/>
      <c r="JX14" s="169"/>
      <c r="JY14" s="155"/>
      <c r="JZ14" s="125">
        <v>0</v>
      </c>
      <c r="KA14" s="130" t="s">
        <v>0</v>
      </c>
      <c r="KB14" s="125">
        <v>2</v>
      </c>
      <c r="KC14" s="185" t="s">
        <v>374</v>
      </c>
      <c r="KD14" s="186" t="s">
        <v>254</v>
      </c>
      <c r="KE14" s="155"/>
      <c r="KF14" s="125"/>
      <c r="KG14" s="130" t="s">
        <v>0</v>
      </c>
      <c r="KH14" s="125"/>
      <c r="KI14" s="185" t="s">
        <v>322</v>
      </c>
      <c r="KJ14" s="186" t="s">
        <v>322</v>
      </c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85" t="s">
        <v>322</v>
      </c>
      <c r="KV14" s="186" t="s">
        <v>322</v>
      </c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85" t="s">
        <v>322</v>
      </c>
      <c r="LH14" s="186" t="s">
        <v>322</v>
      </c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85" t="s">
        <v>322</v>
      </c>
      <c r="LT14" s="186" t="s">
        <v>322</v>
      </c>
      <c r="LU14" s="155"/>
      <c r="LV14" s="125"/>
      <c r="LW14" s="130" t="s">
        <v>0</v>
      </c>
      <c r="LX14" s="125"/>
      <c r="LY14" s="185" t="s">
        <v>322</v>
      </c>
      <c r="LZ14" s="186" t="s">
        <v>322</v>
      </c>
      <c r="MA14" s="155"/>
      <c r="MB14" s="125"/>
      <c r="MC14" s="130" t="s">
        <v>0</v>
      </c>
      <c r="MD14" s="125"/>
      <c r="ME14" s="185" t="s">
        <v>322</v>
      </c>
      <c r="MF14" s="186" t="s">
        <v>322</v>
      </c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85" t="s">
        <v>322</v>
      </c>
      <c r="MR14" s="186" t="s">
        <v>322</v>
      </c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85" t="s">
        <v>322</v>
      </c>
      <c r="ND14" s="186" t="s">
        <v>322</v>
      </c>
      <c r="NE14" s="155"/>
      <c r="NF14" s="125"/>
      <c r="NG14" s="130" t="s">
        <v>0</v>
      </c>
      <c r="NH14" s="125"/>
      <c r="NI14" s="185" t="s">
        <v>322</v>
      </c>
      <c r="NJ14" s="186" t="s">
        <v>322</v>
      </c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322</v>
      </c>
      <c r="NV14" s="186" t="s">
        <v>322</v>
      </c>
      <c r="NW14" s="163"/>
    </row>
    <row r="15" spans="1:387" ht="15" x14ac:dyDescent="0.2">
      <c r="A15" s="123">
        <f>IF(B15="","",VLOOKUP(B15,'Registrovaní tipéri'!$A$2:$B$101,2,FALSE))</f>
        <v>7</v>
      </c>
      <c r="B15" s="172" t="s">
        <v>229</v>
      </c>
      <c r="C15" s="124"/>
      <c r="D15" s="170">
        <v>2</v>
      </c>
      <c r="E15" s="175" t="s">
        <v>0</v>
      </c>
      <c r="F15" s="167">
        <v>2</v>
      </c>
      <c r="G15" s="175" t="s">
        <v>271</v>
      </c>
      <c r="H15" s="174" t="s">
        <v>267</v>
      </c>
      <c r="I15" s="25"/>
      <c r="J15" s="187">
        <v>0</v>
      </c>
      <c r="K15" s="187" t="s">
        <v>0</v>
      </c>
      <c r="L15" s="187">
        <v>4</v>
      </c>
      <c r="M15" s="185" t="s">
        <v>267</v>
      </c>
      <c r="N15" s="186" t="s">
        <v>257</v>
      </c>
      <c r="O15" s="148"/>
      <c r="P15" s="125">
        <v>2</v>
      </c>
      <c r="Q15" s="130" t="s">
        <v>0</v>
      </c>
      <c r="R15" s="125">
        <v>2</v>
      </c>
      <c r="S15" s="185" t="s">
        <v>269</v>
      </c>
      <c r="T15" s="186" t="s">
        <v>271</v>
      </c>
      <c r="U15" s="155"/>
      <c r="V15" s="125">
        <v>0</v>
      </c>
      <c r="W15" s="130" t="s">
        <v>0</v>
      </c>
      <c r="X15" s="125">
        <v>3</v>
      </c>
      <c r="Y15" s="185" t="s">
        <v>271</v>
      </c>
      <c r="Z15" s="186" t="s">
        <v>257</v>
      </c>
      <c r="AA15" s="155"/>
      <c r="AB15" s="125">
        <v>2</v>
      </c>
      <c r="AC15" s="130" t="s">
        <v>0</v>
      </c>
      <c r="AD15" s="125">
        <v>0</v>
      </c>
      <c r="AE15" s="192" t="s">
        <v>271</v>
      </c>
      <c r="AF15" s="193" t="s">
        <v>254</v>
      </c>
      <c r="AG15" s="155"/>
      <c r="AH15" s="125">
        <v>2</v>
      </c>
      <c r="AI15" s="130" t="s">
        <v>0</v>
      </c>
      <c r="AJ15" s="125">
        <v>1</v>
      </c>
      <c r="AK15" s="185" t="s">
        <v>267</v>
      </c>
      <c r="AL15" s="186" t="s">
        <v>257</v>
      </c>
      <c r="AM15" s="155"/>
      <c r="AN15" s="125"/>
      <c r="AO15" s="130" t="s">
        <v>0</v>
      </c>
      <c r="AP15" s="125"/>
      <c r="AQ15" s="185" t="s">
        <v>322</v>
      </c>
      <c r="AR15" s="186" t="s">
        <v>322</v>
      </c>
      <c r="AS15" s="155"/>
      <c r="AT15" s="125">
        <v>1</v>
      </c>
      <c r="AU15" s="130" t="s">
        <v>0</v>
      </c>
      <c r="AV15" s="125">
        <v>2</v>
      </c>
      <c r="AW15" s="185" t="s">
        <v>266</v>
      </c>
      <c r="AX15" s="186" t="s">
        <v>268</v>
      </c>
      <c r="AY15" s="155"/>
      <c r="AZ15" s="125"/>
      <c r="BA15" s="130" t="s">
        <v>0</v>
      </c>
      <c r="BB15" s="125"/>
      <c r="BC15" s="185" t="s">
        <v>322</v>
      </c>
      <c r="BD15" s="186" t="s">
        <v>322</v>
      </c>
      <c r="BE15" s="155"/>
      <c r="BF15" s="125">
        <v>3</v>
      </c>
      <c r="BG15" s="130" t="s">
        <v>0</v>
      </c>
      <c r="BH15" s="125">
        <v>2</v>
      </c>
      <c r="BI15" s="185" t="s">
        <v>271</v>
      </c>
      <c r="BJ15" s="186" t="s">
        <v>269</v>
      </c>
      <c r="BK15" s="155"/>
      <c r="BL15" s="125"/>
      <c r="BM15" s="130" t="s">
        <v>0</v>
      </c>
      <c r="BN15" s="125"/>
      <c r="BO15" s="185" t="s">
        <v>322</v>
      </c>
      <c r="BP15" s="186" t="s">
        <v>322</v>
      </c>
      <c r="BQ15" s="155"/>
      <c r="BR15" s="125"/>
      <c r="BS15" s="130" t="s">
        <v>0</v>
      </c>
      <c r="BT15" s="125"/>
      <c r="BU15" s="185" t="s">
        <v>322</v>
      </c>
      <c r="BV15" s="186" t="s">
        <v>322</v>
      </c>
      <c r="BW15" s="155"/>
      <c r="BX15" s="125">
        <v>4</v>
      </c>
      <c r="BY15" s="130" t="s">
        <v>0</v>
      </c>
      <c r="BZ15" s="125">
        <v>1</v>
      </c>
      <c r="CA15" s="130" t="s">
        <v>268</v>
      </c>
      <c r="CB15" s="169" t="s">
        <v>271</v>
      </c>
      <c r="CC15" s="155"/>
      <c r="CD15" s="125"/>
      <c r="CE15" s="130" t="s">
        <v>0</v>
      </c>
      <c r="CF15" s="125"/>
      <c r="CG15" s="185" t="s">
        <v>322</v>
      </c>
      <c r="CH15" s="186" t="s">
        <v>322</v>
      </c>
      <c r="CI15" s="155"/>
      <c r="CJ15" s="125">
        <v>0</v>
      </c>
      <c r="CK15" s="130" t="s">
        <v>0</v>
      </c>
      <c r="CL15" s="125">
        <v>1</v>
      </c>
      <c r="CM15" s="185" t="s">
        <v>266</v>
      </c>
      <c r="CN15" s="186" t="s">
        <v>268</v>
      </c>
      <c r="CO15" s="155"/>
      <c r="CP15" s="125"/>
      <c r="CQ15" s="130" t="s">
        <v>0</v>
      </c>
      <c r="CR15" s="125"/>
      <c r="CS15" s="185" t="s">
        <v>322</v>
      </c>
      <c r="CT15" s="186" t="s">
        <v>322</v>
      </c>
      <c r="CU15" s="155"/>
      <c r="CV15" s="125">
        <v>1</v>
      </c>
      <c r="CW15" s="130" t="s">
        <v>0</v>
      </c>
      <c r="CX15" s="125">
        <v>1</v>
      </c>
      <c r="CY15" s="185" t="s">
        <v>266</v>
      </c>
      <c r="CZ15" s="186" t="s">
        <v>269</v>
      </c>
      <c r="DA15" s="155"/>
      <c r="DB15" s="125">
        <v>0</v>
      </c>
      <c r="DC15" s="130" t="s">
        <v>0</v>
      </c>
      <c r="DD15" s="125">
        <v>2</v>
      </c>
      <c r="DE15" s="185" t="s">
        <v>266</v>
      </c>
      <c r="DF15" s="186" t="s">
        <v>254</v>
      </c>
      <c r="DG15" s="155"/>
      <c r="DH15" s="125">
        <v>1</v>
      </c>
      <c r="DI15" s="130" t="s">
        <v>0</v>
      </c>
      <c r="DJ15" s="125">
        <v>2</v>
      </c>
      <c r="DK15" s="185" t="s">
        <v>267</v>
      </c>
      <c r="DL15" s="186" t="s">
        <v>266</v>
      </c>
      <c r="DM15" s="155"/>
      <c r="DN15" s="125">
        <v>2</v>
      </c>
      <c r="DO15" s="130" t="s">
        <v>0</v>
      </c>
      <c r="DP15" s="125">
        <v>0</v>
      </c>
      <c r="DQ15" s="185" t="s">
        <v>269</v>
      </c>
      <c r="DR15" s="186" t="s">
        <v>265</v>
      </c>
      <c r="DS15" s="155"/>
      <c r="DT15" s="125"/>
      <c r="DU15" s="130" t="s">
        <v>0</v>
      </c>
      <c r="DV15" s="125"/>
      <c r="DW15" s="185" t="s">
        <v>322</v>
      </c>
      <c r="DX15" s="186" t="s">
        <v>322</v>
      </c>
      <c r="DY15" s="155"/>
      <c r="DZ15" s="125"/>
      <c r="EA15" s="130" t="s">
        <v>0</v>
      </c>
      <c r="EB15" s="125"/>
      <c r="EC15" s="185" t="s">
        <v>322</v>
      </c>
      <c r="ED15" s="186" t="s">
        <v>322</v>
      </c>
      <c r="EE15" s="155"/>
      <c r="EF15" s="125"/>
      <c r="EG15" s="130" t="s">
        <v>0</v>
      </c>
      <c r="EH15" s="125"/>
      <c r="EI15" s="185" t="s">
        <v>322</v>
      </c>
      <c r="EJ15" s="186" t="s">
        <v>322</v>
      </c>
      <c r="EK15" s="155"/>
      <c r="EL15" s="125"/>
      <c r="EM15" s="130" t="s">
        <v>0</v>
      </c>
      <c r="EN15" s="125"/>
      <c r="EO15" s="185" t="s">
        <v>322</v>
      </c>
      <c r="EP15" s="186" t="s">
        <v>322</v>
      </c>
      <c r="EQ15" s="155"/>
      <c r="ER15" s="125">
        <v>1</v>
      </c>
      <c r="ES15" s="130" t="s">
        <v>0</v>
      </c>
      <c r="ET15" s="125">
        <v>0</v>
      </c>
      <c r="EU15" s="185" t="s">
        <v>311</v>
      </c>
      <c r="EV15" s="186" t="s">
        <v>266</v>
      </c>
      <c r="EW15" s="155"/>
      <c r="EX15" s="125">
        <v>1</v>
      </c>
      <c r="EY15" s="130" t="s">
        <v>0</v>
      </c>
      <c r="EZ15" s="125">
        <v>2</v>
      </c>
      <c r="FA15" s="185" t="s">
        <v>267</v>
      </c>
      <c r="FB15" s="186" t="s">
        <v>269</v>
      </c>
      <c r="FC15" s="155"/>
      <c r="FD15" s="125">
        <v>4</v>
      </c>
      <c r="FE15" s="130" t="s">
        <v>0</v>
      </c>
      <c r="FF15" s="125">
        <v>1</v>
      </c>
      <c r="FG15" s="185" t="s">
        <v>269</v>
      </c>
      <c r="FH15" s="186" t="s">
        <v>267</v>
      </c>
      <c r="FI15" s="155"/>
      <c r="FJ15" s="125">
        <v>1</v>
      </c>
      <c r="FK15" s="130" t="s">
        <v>0</v>
      </c>
      <c r="FL15" s="125">
        <v>2</v>
      </c>
      <c r="FM15" s="185" t="s">
        <v>267</v>
      </c>
      <c r="FN15" s="186" t="s">
        <v>269</v>
      </c>
      <c r="FO15" s="155"/>
      <c r="FP15" s="125">
        <v>2</v>
      </c>
      <c r="FQ15" s="130" t="s">
        <v>0</v>
      </c>
      <c r="FR15" s="125">
        <v>0</v>
      </c>
      <c r="FS15" s="185" t="s">
        <v>374</v>
      </c>
      <c r="FT15" s="186" t="s">
        <v>265</v>
      </c>
      <c r="FU15" s="155"/>
      <c r="FV15" s="125"/>
      <c r="FW15" s="130" t="s">
        <v>0</v>
      </c>
      <c r="FX15" s="125"/>
      <c r="FY15" s="185" t="s">
        <v>322</v>
      </c>
      <c r="FZ15" s="186" t="s">
        <v>322</v>
      </c>
      <c r="GA15" s="155"/>
      <c r="GB15" s="125">
        <v>2</v>
      </c>
      <c r="GC15" s="196" t="s">
        <v>0</v>
      </c>
      <c r="GD15" s="125">
        <v>2</v>
      </c>
      <c r="GE15" s="185" t="s">
        <v>267</v>
      </c>
      <c r="GF15" s="186" t="s">
        <v>374</v>
      </c>
      <c r="GG15" s="155"/>
      <c r="GH15" s="125"/>
      <c r="GI15" s="130" t="s">
        <v>0</v>
      </c>
      <c r="GJ15" s="125"/>
      <c r="GK15" s="185" t="s">
        <v>322</v>
      </c>
      <c r="GL15" s="186" t="s">
        <v>322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322</v>
      </c>
      <c r="GX15" s="186" t="s">
        <v>322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322</v>
      </c>
      <c r="HJ15" s="186" t="s">
        <v>322</v>
      </c>
      <c r="HK15" s="155"/>
      <c r="HL15" s="125"/>
      <c r="HM15" s="130" t="s">
        <v>0</v>
      </c>
      <c r="HN15" s="125"/>
      <c r="HO15" s="185" t="s">
        <v>322</v>
      </c>
      <c r="HP15" s="186" t="s">
        <v>322</v>
      </c>
      <c r="HQ15" s="155"/>
      <c r="HR15" s="125"/>
      <c r="HS15" s="130" t="s">
        <v>0</v>
      </c>
      <c r="HT15" s="125"/>
      <c r="HU15" s="185" t="s">
        <v>322</v>
      </c>
      <c r="HV15" s="186" t="s">
        <v>322</v>
      </c>
      <c r="HW15" s="155"/>
      <c r="HX15" s="125"/>
      <c r="HY15" s="130" t="s">
        <v>0</v>
      </c>
      <c r="HZ15" s="125"/>
      <c r="IA15" s="185" t="s">
        <v>322</v>
      </c>
      <c r="IB15" s="186" t="s">
        <v>322</v>
      </c>
      <c r="IC15" s="155"/>
      <c r="ID15" s="125"/>
      <c r="IE15" s="130" t="s">
        <v>0</v>
      </c>
      <c r="IF15" s="125"/>
      <c r="IG15" s="185" t="s">
        <v>322</v>
      </c>
      <c r="IH15" s="186" t="s">
        <v>322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322</v>
      </c>
      <c r="IZ15" s="186" t="s">
        <v>322</v>
      </c>
      <c r="JA15" s="155"/>
      <c r="JB15" s="125"/>
      <c r="JC15" s="130" t="s">
        <v>0</v>
      </c>
      <c r="JD15" s="125"/>
      <c r="JE15" s="185" t="s">
        <v>322</v>
      </c>
      <c r="JF15" s="186" t="s">
        <v>322</v>
      </c>
      <c r="JG15" s="155"/>
      <c r="JH15" s="125"/>
      <c r="JI15" s="130" t="s">
        <v>0</v>
      </c>
      <c r="JJ15" s="125"/>
      <c r="JK15" s="185" t="s">
        <v>322</v>
      </c>
      <c r="JL15" s="186" t="s">
        <v>322</v>
      </c>
      <c r="JM15" s="155"/>
      <c r="JN15" s="125"/>
      <c r="JO15" s="130" t="s">
        <v>0</v>
      </c>
      <c r="JP15" s="125"/>
      <c r="JQ15" s="185" t="s">
        <v>322</v>
      </c>
      <c r="JR15" s="186" t="s">
        <v>322</v>
      </c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85" t="s">
        <v>322</v>
      </c>
      <c r="KD15" s="186" t="s">
        <v>322</v>
      </c>
      <c r="KE15" s="155"/>
      <c r="KF15" s="125"/>
      <c r="KG15" s="130" t="s">
        <v>0</v>
      </c>
      <c r="KH15" s="125"/>
      <c r="KI15" s="185" t="s">
        <v>322</v>
      </c>
      <c r="KJ15" s="186" t="s">
        <v>322</v>
      </c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85" t="s">
        <v>322</v>
      </c>
      <c r="KV15" s="186" t="s">
        <v>322</v>
      </c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85" t="s">
        <v>322</v>
      </c>
      <c r="LH15" s="186" t="s">
        <v>322</v>
      </c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85" t="s">
        <v>322</v>
      </c>
      <c r="LT15" s="186" t="s">
        <v>322</v>
      </c>
      <c r="LU15" s="155"/>
      <c r="LV15" s="125"/>
      <c r="LW15" s="130" t="s">
        <v>0</v>
      </c>
      <c r="LX15" s="125"/>
      <c r="LY15" s="185" t="s">
        <v>322</v>
      </c>
      <c r="LZ15" s="186" t="s">
        <v>322</v>
      </c>
      <c r="MA15" s="155"/>
      <c r="MB15" s="125"/>
      <c r="MC15" s="130" t="s">
        <v>0</v>
      </c>
      <c r="MD15" s="125"/>
      <c r="ME15" s="185" t="s">
        <v>322</v>
      </c>
      <c r="MF15" s="186" t="s">
        <v>322</v>
      </c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85" t="s">
        <v>322</v>
      </c>
      <c r="MR15" s="186" t="s">
        <v>322</v>
      </c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85" t="s">
        <v>322</v>
      </c>
      <c r="ND15" s="186" t="s">
        <v>322</v>
      </c>
      <c r="NE15" s="155"/>
      <c r="NF15" s="125"/>
      <c r="NG15" s="130" t="s">
        <v>0</v>
      </c>
      <c r="NH15" s="125"/>
      <c r="NI15" s="185" t="s">
        <v>322</v>
      </c>
      <c r="NJ15" s="186" t="s">
        <v>322</v>
      </c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322</v>
      </c>
      <c r="NV15" s="186" t="s">
        <v>322</v>
      </c>
      <c r="NW15" s="163"/>
    </row>
    <row r="16" spans="1:387" ht="15" x14ac:dyDescent="0.2">
      <c r="A16" s="123">
        <f>IF(B16="","",VLOOKUP(B16,'Registrovaní tipéri'!$A$2:$B$101,2,FALSE))</f>
        <v>44</v>
      </c>
      <c r="B16" s="172" t="s">
        <v>242</v>
      </c>
      <c r="C16" s="124"/>
      <c r="D16" s="170">
        <v>2</v>
      </c>
      <c r="E16" s="175" t="s">
        <v>0</v>
      </c>
      <c r="F16" s="167">
        <v>1</v>
      </c>
      <c r="G16" s="175" t="s">
        <v>267</v>
      </c>
      <c r="H16" s="174" t="s">
        <v>271</v>
      </c>
      <c r="I16" s="25"/>
      <c r="J16" s="187"/>
      <c r="K16" s="187" t="s">
        <v>0</v>
      </c>
      <c r="L16" s="187"/>
      <c r="M16" s="185" t="s">
        <v>322</v>
      </c>
      <c r="N16" s="186" t="s">
        <v>322</v>
      </c>
      <c r="O16" s="148"/>
      <c r="P16" s="125">
        <v>2</v>
      </c>
      <c r="Q16" s="130" t="s">
        <v>0</v>
      </c>
      <c r="R16" s="125">
        <v>1</v>
      </c>
      <c r="S16" s="185" t="s">
        <v>269</v>
      </c>
      <c r="T16" s="186" t="s">
        <v>257</v>
      </c>
      <c r="U16" s="155"/>
      <c r="V16" s="125">
        <v>1</v>
      </c>
      <c r="W16" s="130" t="s">
        <v>0</v>
      </c>
      <c r="X16" s="125">
        <v>3</v>
      </c>
      <c r="Y16" s="185" t="s">
        <v>271</v>
      </c>
      <c r="Z16" s="186" t="s">
        <v>267</v>
      </c>
      <c r="AA16" s="155"/>
      <c r="AB16" s="125">
        <v>2</v>
      </c>
      <c r="AC16" s="130" t="s">
        <v>0</v>
      </c>
      <c r="AD16" s="125">
        <v>1</v>
      </c>
      <c r="AE16" s="192" t="s">
        <v>271</v>
      </c>
      <c r="AF16" s="193" t="s">
        <v>267</v>
      </c>
      <c r="AG16" s="155"/>
      <c r="AH16" s="125">
        <v>1</v>
      </c>
      <c r="AI16" s="130" t="s">
        <v>0</v>
      </c>
      <c r="AJ16" s="125">
        <v>1</v>
      </c>
      <c r="AK16" s="185" t="s">
        <v>271</v>
      </c>
      <c r="AL16" s="186" t="s">
        <v>267</v>
      </c>
      <c r="AM16" s="155"/>
      <c r="AN16" s="125">
        <v>1</v>
      </c>
      <c r="AO16" s="130" t="s">
        <v>0</v>
      </c>
      <c r="AP16" s="125">
        <v>1</v>
      </c>
      <c r="AQ16" s="185" t="s">
        <v>267</v>
      </c>
      <c r="AR16" s="186" t="s">
        <v>271</v>
      </c>
      <c r="AS16" s="155"/>
      <c r="AT16" s="125">
        <v>0</v>
      </c>
      <c r="AU16" s="130" t="s">
        <v>0</v>
      </c>
      <c r="AV16" s="125">
        <v>1</v>
      </c>
      <c r="AW16" s="185" t="s">
        <v>269</v>
      </c>
      <c r="AX16" s="186" t="s">
        <v>267</v>
      </c>
      <c r="AY16" s="155"/>
      <c r="AZ16" s="125"/>
      <c r="BA16" s="130" t="s">
        <v>0</v>
      </c>
      <c r="BB16" s="125"/>
      <c r="BC16" s="185" t="s">
        <v>322</v>
      </c>
      <c r="BD16" s="186" t="s">
        <v>322</v>
      </c>
      <c r="BE16" s="155"/>
      <c r="BF16" s="125">
        <v>2</v>
      </c>
      <c r="BG16" s="130" t="s">
        <v>0</v>
      </c>
      <c r="BH16" s="125">
        <v>1</v>
      </c>
      <c r="BI16" s="185" t="s">
        <v>271</v>
      </c>
      <c r="BJ16" s="186" t="s">
        <v>267</v>
      </c>
      <c r="BK16" s="155"/>
      <c r="BL16" s="125"/>
      <c r="BM16" s="130" t="s">
        <v>0</v>
      </c>
      <c r="BN16" s="125"/>
      <c r="BO16" s="185" t="s">
        <v>322</v>
      </c>
      <c r="BP16" s="186" t="s">
        <v>322</v>
      </c>
      <c r="BQ16" s="155"/>
      <c r="BR16" s="125">
        <v>3</v>
      </c>
      <c r="BS16" s="130" t="s">
        <v>0</v>
      </c>
      <c r="BT16" s="125">
        <v>1</v>
      </c>
      <c r="BU16" s="185" t="s">
        <v>268</v>
      </c>
      <c r="BV16" s="186" t="s">
        <v>267</v>
      </c>
      <c r="BW16" s="155"/>
      <c r="BX16" s="125">
        <v>3</v>
      </c>
      <c r="BY16" s="130" t="s">
        <v>0</v>
      </c>
      <c r="BZ16" s="125">
        <v>1</v>
      </c>
      <c r="CA16" s="130" t="s">
        <v>268</v>
      </c>
      <c r="CB16" s="169" t="s">
        <v>267</v>
      </c>
      <c r="CC16" s="155"/>
      <c r="CD16" s="125">
        <v>1</v>
      </c>
      <c r="CE16" s="130" t="s">
        <v>0</v>
      </c>
      <c r="CF16" s="125">
        <v>1</v>
      </c>
      <c r="CG16" s="185" t="s">
        <v>271</v>
      </c>
      <c r="CH16" s="186" t="s">
        <v>267</v>
      </c>
      <c r="CI16" s="155"/>
      <c r="CJ16" s="125">
        <v>1</v>
      </c>
      <c r="CK16" s="130" t="s">
        <v>0</v>
      </c>
      <c r="CL16" s="125">
        <v>3</v>
      </c>
      <c r="CM16" s="185" t="s">
        <v>269</v>
      </c>
      <c r="CN16" s="186" t="s">
        <v>267</v>
      </c>
      <c r="CO16" s="155"/>
      <c r="CP16" s="125"/>
      <c r="CQ16" s="130" t="s">
        <v>0</v>
      </c>
      <c r="CR16" s="125"/>
      <c r="CS16" s="185" t="s">
        <v>322</v>
      </c>
      <c r="CT16" s="186" t="s">
        <v>322</v>
      </c>
      <c r="CU16" s="155"/>
      <c r="CV16" s="125"/>
      <c r="CW16" s="130" t="s">
        <v>0</v>
      </c>
      <c r="CX16" s="125"/>
      <c r="CY16" s="185" t="s">
        <v>322</v>
      </c>
      <c r="CZ16" s="186" t="s">
        <v>322</v>
      </c>
      <c r="DA16" s="155"/>
      <c r="DB16" s="125">
        <v>1</v>
      </c>
      <c r="DC16" s="130" t="s">
        <v>0</v>
      </c>
      <c r="DD16" s="125">
        <v>2</v>
      </c>
      <c r="DE16" s="185" t="s">
        <v>267</v>
      </c>
      <c r="DF16" s="186" t="s">
        <v>257</v>
      </c>
      <c r="DG16" s="155"/>
      <c r="DH16" s="125">
        <v>1</v>
      </c>
      <c r="DI16" s="130" t="s">
        <v>0</v>
      </c>
      <c r="DJ16" s="125">
        <v>1</v>
      </c>
      <c r="DK16" s="185" t="s">
        <v>267</v>
      </c>
      <c r="DL16" s="186" t="s">
        <v>257</v>
      </c>
      <c r="DM16" s="155"/>
      <c r="DN16" s="125"/>
      <c r="DO16" s="130" t="s">
        <v>0</v>
      </c>
      <c r="DP16" s="125"/>
      <c r="DQ16" s="185" t="s">
        <v>322</v>
      </c>
      <c r="DR16" s="186" t="s">
        <v>322</v>
      </c>
      <c r="DS16" s="155"/>
      <c r="DT16" s="125"/>
      <c r="DU16" s="130" t="s">
        <v>0</v>
      </c>
      <c r="DV16" s="125"/>
      <c r="DW16" s="185" t="s">
        <v>322</v>
      </c>
      <c r="DX16" s="186" t="s">
        <v>322</v>
      </c>
      <c r="DY16" s="155"/>
      <c r="DZ16" s="125">
        <v>2</v>
      </c>
      <c r="EA16" s="130" t="s">
        <v>0</v>
      </c>
      <c r="EB16" s="125">
        <v>2</v>
      </c>
      <c r="EC16" s="185" t="s">
        <v>269</v>
      </c>
      <c r="ED16" s="186" t="s">
        <v>267</v>
      </c>
      <c r="EE16" s="155"/>
      <c r="EF16" s="125">
        <v>3</v>
      </c>
      <c r="EG16" s="130" t="s">
        <v>0</v>
      </c>
      <c r="EH16" s="125">
        <v>1</v>
      </c>
      <c r="EI16" s="185" t="s">
        <v>253</v>
      </c>
      <c r="EJ16" s="186" t="s">
        <v>252</v>
      </c>
      <c r="EK16" s="155"/>
      <c r="EL16" s="125">
        <v>2</v>
      </c>
      <c r="EM16" s="130" t="s">
        <v>0</v>
      </c>
      <c r="EN16" s="125">
        <v>1</v>
      </c>
      <c r="EO16" s="185" t="s">
        <v>269</v>
      </c>
      <c r="EP16" s="186" t="s">
        <v>267</v>
      </c>
      <c r="EQ16" s="155"/>
      <c r="ER16" s="125"/>
      <c r="ES16" s="130" t="s">
        <v>0</v>
      </c>
      <c r="ET16" s="125"/>
      <c r="EU16" s="185" t="s">
        <v>322</v>
      </c>
      <c r="EV16" s="186" t="s">
        <v>322</v>
      </c>
      <c r="EW16" s="155"/>
      <c r="EX16" s="125"/>
      <c r="EY16" s="130" t="s">
        <v>0</v>
      </c>
      <c r="EZ16" s="125"/>
      <c r="FA16" s="185" t="s">
        <v>322</v>
      </c>
      <c r="FB16" s="186" t="s">
        <v>322</v>
      </c>
      <c r="FC16" s="155"/>
      <c r="FD16" s="125"/>
      <c r="FE16" s="130" t="s">
        <v>0</v>
      </c>
      <c r="FF16" s="125"/>
      <c r="FG16" s="185" t="s">
        <v>322</v>
      </c>
      <c r="FH16" s="186" t="s">
        <v>322</v>
      </c>
      <c r="FI16" s="155"/>
      <c r="FJ16" s="125"/>
      <c r="FK16" s="130" t="s">
        <v>0</v>
      </c>
      <c r="FL16" s="125"/>
      <c r="FM16" s="185" t="s">
        <v>322</v>
      </c>
      <c r="FN16" s="186" t="s">
        <v>322</v>
      </c>
      <c r="FO16" s="155"/>
      <c r="FP16" s="125"/>
      <c r="FQ16" s="130" t="s">
        <v>0</v>
      </c>
      <c r="FR16" s="125"/>
      <c r="FS16" s="185" t="s">
        <v>322</v>
      </c>
      <c r="FT16" s="186" t="s">
        <v>322</v>
      </c>
      <c r="FU16" s="155"/>
      <c r="FV16" s="125"/>
      <c r="FW16" s="130" t="s">
        <v>0</v>
      </c>
      <c r="FX16" s="125"/>
      <c r="FY16" s="185" t="s">
        <v>322</v>
      </c>
      <c r="FZ16" s="186" t="s">
        <v>322</v>
      </c>
      <c r="GA16" s="155"/>
      <c r="GB16" s="125"/>
      <c r="GC16" s="196" t="s">
        <v>0</v>
      </c>
      <c r="GD16" s="125"/>
      <c r="GE16" s="185" t="s">
        <v>322</v>
      </c>
      <c r="GF16" s="186" t="s">
        <v>322</v>
      </c>
      <c r="GG16" s="155"/>
      <c r="GH16" s="125"/>
      <c r="GI16" s="130" t="s">
        <v>0</v>
      </c>
      <c r="GJ16" s="125"/>
      <c r="GK16" s="185" t="s">
        <v>322</v>
      </c>
      <c r="GL16" s="186" t="s">
        <v>322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322</v>
      </c>
      <c r="GX16" s="186" t="s">
        <v>322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322</v>
      </c>
      <c r="HJ16" s="186" t="s">
        <v>322</v>
      </c>
      <c r="HK16" s="155"/>
      <c r="HL16" s="125"/>
      <c r="HM16" s="130" t="s">
        <v>0</v>
      </c>
      <c r="HN16" s="125"/>
      <c r="HO16" s="185" t="s">
        <v>322</v>
      </c>
      <c r="HP16" s="186" t="s">
        <v>322</v>
      </c>
      <c r="HQ16" s="155"/>
      <c r="HR16" s="125"/>
      <c r="HS16" s="130" t="s">
        <v>0</v>
      </c>
      <c r="HT16" s="125"/>
      <c r="HU16" s="185" t="s">
        <v>322</v>
      </c>
      <c r="HV16" s="186" t="s">
        <v>322</v>
      </c>
      <c r="HW16" s="155"/>
      <c r="HX16" s="125"/>
      <c r="HY16" s="130" t="s">
        <v>0</v>
      </c>
      <c r="HZ16" s="125"/>
      <c r="IA16" s="185" t="s">
        <v>322</v>
      </c>
      <c r="IB16" s="186" t="s">
        <v>322</v>
      </c>
      <c r="IC16" s="155"/>
      <c r="ID16" s="125"/>
      <c r="IE16" s="130" t="s">
        <v>0</v>
      </c>
      <c r="IF16" s="125"/>
      <c r="IG16" s="185" t="s">
        <v>322</v>
      </c>
      <c r="IH16" s="186" t="s">
        <v>322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322</v>
      </c>
      <c r="IZ16" s="186" t="s">
        <v>322</v>
      </c>
      <c r="JA16" s="155"/>
      <c r="JB16" s="125"/>
      <c r="JC16" s="130" t="s">
        <v>0</v>
      </c>
      <c r="JD16" s="125"/>
      <c r="JE16" s="185" t="s">
        <v>322</v>
      </c>
      <c r="JF16" s="186" t="s">
        <v>322</v>
      </c>
      <c r="JG16" s="155"/>
      <c r="JH16" s="125"/>
      <c r="JI16" s="130" t="s">
        <v>0</v>
      </c>
      <c r="JJ16" s="125"/>
      <c r="JK16" s="185" t="s">
        <v>322</v>
      </c>
      <c r="JL16" s="186" t="s">
        <v>322</v>
      </c>
      <c r="JM16" s="155"/>
      <c r="JN16" s="125"/>
      <c r="JO16" s="130" t="s">
        <v>0</v>
      </c>
      <c r="JP16" s="125"/>
      <c r="JQ16" s="185" t="s">
        <v>322</v>
      </c>
      <c r="JR16" s="186" t="s">
        <v>322</v>
      </c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85" t="s">
        <v>322</v>
      </c>
      <c r="KD16" s="186" t="s">
        <v>322</v>
      </c>
      <c r="KE16" s="155"/>
      <c r="KF16" s="125"/>
      <c r="KG16" s="130" t="s">
        <v>0</v>
      </c>
      <c r="KH16" s="125"/>
      <c r="KI16" s="185" t="s">
        <v>322</v>
      </c>
      <c r="KJ16" s="186" t="s">
        <v>322</v>
      </c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85" t="s">
        <v>322</v>
      </c>
      <c r="KV16" s="186" t="s">
        <v>322</v>
      </c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85" t="s">
        <v>322</v>
      </c>
      <c r="LH16" s="186" t="s">
        <v>322</v>
      </c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85" t="s">
        <v>322</v>
      </c>
      <c r="LT16" s="186" t="s">
        <v>322</v>
      </c>
      <c r="LU16" s="155"/>
      <c r="LV16" s="125"/>
      <c r="LW16" s="130" t="s">
        <v>0</v>
      </c>
      <c r="LX16" s="125"/>
      <c r="LY16" s="185" t="s">
        <v>322</v>
      </c>
      <c r="LZ16" s="186" t="s">
        <v>322</v>
      </c>
      <c r="MA16" s="155"/>
      <c r="MB16" s="125"/>
      <c r="MC16" s="130" t="s">
        <v>0</v>
      </c>
      <c r="MD16" s="125"/>
      <c r="ME16" s="185" t="s">
        <v>322</v>
      </c>
      <c r="MF16" s="186" t="s">
        <v>322</v>
      </c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85" t="s">
        <v>322</v>
      </c>
      <c r="MR16" s="186" t="s">
        <v>322</v>
      </c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85" t="s">
        <v>322</v>
      </c>
      <c r="ND16" s="186" t="s">
        <v>322</v>
      </c>
      <c r="NE16" s="155"/>
      <c r="NF16" s="125"/>
      <c r="NG16" s="130" t="s">
        <v>0</v>
      </c>
      <c r="NH16" s="125"/>
      <c r="NI16" s="185" t="s">
        <v>322</v>
      </c>
      <c r="NJ16" s="186" t="s">
        <v>322</v>
      </c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322</v>
      </c>
      <c r="NV16" s="186" t="s">
        <v>322</v>
      </c>
      <c r="NW16" s="163"/>
    </row>
    <row r="17" spans="1:387" ht="15" x14ac:dyDescent="0.2">
      <c r="A17" s="123">
        <f>IF(B17="","",VLOOKUP(B17,'Registrovaní tipéri'!$A$2:$B$101,2,FALSE))</f>
        <v>67</v>
      </c>
      <c r="B17" s="172" t="s">
        <v>315</v>
      </c>
      <c r="C17" s="124"/>
      <c r="D17" s="170">
        <v>1</v>
      </c>
      <c r="E17" s="175" t="s">
        <v>0</v>
      </c>
      <c r="F17" s="167">
        <v>1</v>
      </c>
      <c r="G17" s="175" t="s">
        <v>267</v>
      </c>
      <c r="H17" s="174" t="s">
        <v>271</v>
      </c>
      <c r="I17" s="25"/>
      <c r="J17" s="187">
        <v>0</v>
      </c>
      <c r="K17" s="187" t="s">
        <v>0</v>
      </c>
      <c r="L17" s="187">
        <v>3</v>
      </c>
      <c r="M17" s="185" t="s">
        <v>271</v>
      </c>
      <c r="N17" s="186" t="s">
        <v>254</v>
      </c>
      <c r="O17" s="148"/>
      <c r="P17" s="125">
        <v>3</v>
      </c>
      <c r="Q17" s="130" t="s">
        <v>0</v>
      </c>
      <c r="R17" s="125">
        <v>0</v>
      </c>
      <c r="S17" s="185" t="s">
        <v>271</v>
      </c>
      <c r="T17" s="186" t="s">
        <v>257</v>
      </c>
      <c r="U17" s="155"/>
      <c r="V17" s="125">
        <v>2</v>
      </c>
      <c r="W17" s="130" t="s">
        <v>0</v>
      </c>
      <c r="X17" s="125">
        <v>2</v>
      </c>
      <c r="Y17" s="185" t="s">
        <v>267</v>
      </c>
      <c r="Z17" s="186" t="s">
        <v>257</v>
      </c>
      <c r="AA17" s="155"/>
      <c r="AB17" s="125"/>
      <c r="AC17" s="130" t="s">
        <v>0</v>
      </c>
      <c r="AD17" s="125"/>
      <c r="AE17" s="185" t="s">
        <v>322</v>
      </c>
      <c r="AF17" s="186" t="s">
        <v>322</v>
      </c>
      <c r="AG17" s="155"/>
      <c r="AH17" s="125">
        <v>3</v>
      </c>
      <c r="AI17" s="130" t="s">
        <v>0</v>
      </c>
      <c r="AJ17" s="125">
        <v>1</v>
      </c>
      <c r="AK17" s="185" t="s">
        <v>267</v>
      </c>
      <c r="AL17" s="186" t="s">
        <v>257</v>
      </c>
      <c r="AM17" s="155"/>
      <c r="AN17" s="125"/>
      <c r="AO17" s="130" t="s">
        <v>0</v>
      </c>
      <c r="AP17" s="125"/>
      <c r="AQ17" s="185" t="s">
        <v>322</v>
      </c>
      <c r="AR17" s="186" t="s">
        <v>322</v>
      </c>
      <c r="AS17" s="155"/>
      <c r="AT17" s="125">
        <v>1</v>
      </c>
      <c r="AU17" s="130" t="s">
        <v>0</v>
      </c>
      <c r="AV17" s="125">
        <v>2</v>
      </c>
      <c r="AW17" s="185" t="s">
        <v>267</v>
      </c>
      <c r="AX17" s="186" t="s">
        <v>257</v>
      </c>
      <c r="AY17" s="155"/>
      <c r="AZ17" s="125">
        <v>2</v>
      </c>
      <c r="BA17" s="130" t="s">
        <v>0</v>
      </c>
      <c r="BB17" s="125">
        <v>1</v>
      </c>
      <c r="BC17" s="185" t="s">
        <v>267</v>
      </c>
      <c r="BD17" s="186" t="s">
        <v>257</v>
      </c>
      <c r="BE17" s="155"/>
      <c r="BF17" s="125"/>
      <c r="BG17" s="130" t="s">
        <v>0</v>
      </c>
      <c r="BH17" s="125"/>
      <c r="BI17" s="185" t="s">
        <v>322</v>
      </c>
      <c r="BJ17" s="186" t="s">
        <v>322</v>
      </c>
      <c r="BK17" s="155"/>
      <c r="BL17" s="125">
        <v>1</v>
      </c>
      <c r="BM17" s="130" t="s">
        <v>0</v>
      </c>
      <c r="BN17" s="125">
        <v>2</v>
      </c>
      <c r="BO17" s="185" t="s">
        <v>267</v>
      </c>
      <c r="BP17" s="186" t="s">
        <v>257</v>
      </c>
      <c r="BQ17" s="155"/>
      <c r="BR17" s="125"/>
      <c r="BS17" s="130" t="s">
        <v>0</v>
      </c>
      <c r="BT17" s="125"/>
      <c r="BU17" s="185" t="s">
        <v>322</v>
      </c>
      <c r="BV17" s="186" t="s">
        <v>322</v>
      </c>
      <c r="BW17" s="155"/>
      <c r="BX17" s="125">
        <v>4</v>
      </c>
      <c r="BY17" s="130" t="s">
        <v>0</v>
      </c>
      <c r="BZ17" s="125">
        <v>0</v>
      </c>
      <c r="CA17" s="130" t="s">
        <v>267</v>
      </c>
      <c r="CB17" s="169" t="s">
        <v>271</v>
      </c>
      <c r="CC17" s="155"/>
      <c r="CD17" s="125">
        <v>2</v>
      </c>
      <c r="CE17" s="130" t="s">
        <v>0</v>
      </c>
      <c r="CF17" s="125">
        <v>1</v>
      </c>
      <c r="CG17" s="185" t="s">
        <v>341</v>
      </c>
      <c r="CH17" s="186" t="s">
        <v>271</v>
      </c>
      <c r="CI17" s="155"/>
      <c r="CJ17" s="125">
        <v>1</v>
      </c>
      <c r="CK17" s="130" t="s">
        <v>0</v>
      </c>
      <c r="CL17" s="125">
        <v>2</v>
      </c>
      <c r="CM17" s="185" t="s">
        <v>267</v>
      </c>
      <c r="CN17" s="186" t="s">
        <v>266</v>
      </c>
      <c r="CO17" s="155"/>
      <c r="CP17" s="125">
        <v>2</v>
      </c>
      <c r="CQ17" s="130" t="s">
        <v>0</v>
      </c>
      <c r="CR17" s="125">
        <v>2</v>
      </c>
      <c r="CS17" s="185" t="s">
        <v>311</v>
      </c>
      <c r="CT17" s="186" t="s">
        <v>267</v>
      </c>
      <c r="CU17" s="155"/>
      <c r="CV17" s="125"/>
      <c r="CW17" s="130" t="s">
        <v>0</v>
      </c>
      <c r="CX17" s="125"/>
      <c r="CY17" s="185" t="s">
        <v>322</v>
      </c>
      <c r="CZ17" s="186" t="s">
        <v>322</v>
      </c>
      <c r="DA17" s="155"/>
      <c r="DB17" s="125">
        <v>0</v>
      </c>
      <c r="DC17" s="130" t="s">
        <v>0</v>
      </c>
      <c r="DD17" s="125">
        <v>2</v>
      </c>
      <c r="DE17" s="185" t="s">
        <v>267</v>
      </c>
      <c r="DF17" s="186" t="s">
        <v>269</v>
      </c>
      <c r="DG17" s="155"/>
      <c r="DH17" s="125">
        <v>1</v>
      </c>
      <c r="DI17" s="130" t="s">
        <v>0</v>
      </c>
      <c r="DJ17" s="125">
        <v>2</v>
      </c>
      <c r="DK17" s="185" t="s">
        <v>267</v>
      </c>
      <c r="DL17" s="186" t="s">
        <v>257</v>
      </c>
      <c r="DM17" s="155"/>
      <c r="DN17" s="125">
        <v>3</v>
      </c>
      <c r="DO17" s="130" t="s">
        <v>0</v>
      </c>
      <c r="DP17" s="125">
        <v>0</v>
      </c>
      <c r="DQ17" s="185" t="s">
        <v>269</v>
      </c>
      <c r="DR17" s="186" t="s">
        <v>254</v>
      </c>
      <c r="DS17" s="155"/>
      <c r="DT17" s="125">
        <v>2</v>
      </c>
      <c r="DU17" s="130" t="s">
        <v>0</v>
      </c>
      <c r="DV17" s="125">
        <v>0</v>
      </c>
      <c r="DW17" s="185" t="s">
        <v>267</v>
      </c>
      <c r="DX17" s="186" t="s">
        <v>257</v>
      </c>
      <c r="DY17" s="155"/>
      <c r="DZ17" s="125">
        <v>2</v>
      </c>
      <c r="EA17" s="130" t="s">
        <v>0</v>
      </c>
      <c r="EB17" s="125">
        <v>2</v>
      </c>
      <c r="EC17" s="185" t="s">
        <v>267</v>
      </c>
      <c r="ED17" s="186" t="s">
        <v>254</v>
      </c>
      <c r="EE17" s="155"/>
      <c r="EF17" s="125">
        <v>4</v>
      </c>
      <c r="EG17" s="130" t="s">
        <v>0</v>
      </c>
      <c r="EH17" s="125">
        <v>0</v>
      </c>
      <c r="EI17" s="185" t="s">
        <v>266</v>
      </c>
      <c r="EJ17" s="186" t="s">
        <v>252</v>
      </c>
      <c r="EK17" s="155"/>
      <c r="EL17" s="125">
        <v>3</v>
      </c>
      <c r="EM17" s="130" t="s">
        <v>0</v>
      </c>
      <c r="EN17" s="125">
        <v>0</v>
      </c>
      <c r="EO17" s="185" t="s">
        <v>267</v>
      </c>
      <c r="EP17" s="186" t="s">
        <v>254</v>
      </c>
      <c r="EQ17" s="155"/>
      <c r="ER17" s="125">
        <v>2</v>
      </c>
      <c r="ES17" s="130" t="s">
        <v>0</v>
      </c>
      <c r="ET17" s="125">
        <v>1</v>
      </c>
      <c r="EU17" s="185" t="s">
        <v>311</v>
      </c>
      <c r="EV17" s="186" t="s">
        <v>254</v>
      </c>
      <c r="EW17" s="155"/>
      <c r="EX17" s="125">
        <v>1</v>
      </c>
      <c r="EY17" s="130" t="s">
        <v>0</v>
      </c>
      <c r="EZ17" s="125">
        <v>3</v>
      </c>
      <c r="FA17" s="185" t="s">
        <v>267</v>
      </c>
      <c r="FB17" s="186" t="s">
        <v>254</v>
      </c>
      <c r="FC17" s="155"/>
      <c r="FD17" s="125">
        <v>3</v>
      </c>
      <c r="FE17" s="130" t="s">
        <v>0</v>
      </c>
      <c r="FF17" s="125">
        <v>0</v>
      </c>
      <c r="FG17" s="185" t="s">
        <v>267</v>
      </c>
      <c r="FH17" s="186" t="s">
        <v>254</v>
      </c>
      <c r="FI17" s="155"/>
      <c r="FJ17" s="125">
        <v>1</v>
      </c>
      <c r="FK17" s="130" t="s">
        <v>0</v>
      </c>
      <c r="FL17" s="125">
        <v>2</v>
      </c>
      <c r="FM17" s="185" t="s">
        <v>267</v>
      </c>
      <c r="FN17" s="186" t="s">
        <v>267</v>
      </c>
      <c r="FO17" s="155"/>
      <c r="FP17" s="125">
        <v>3</v>
      </c>
      <c r="FQ17" s="130" t="s">
        <v>0</v>
      </c>
      <c r="FR17" s="125">
        <v>1</v>
      </c>
      <c r="FS17" s="185" t="s">
        <v>269</v>
      </c>
      <c r="FT17" s="186" t="s">
        <v>254</v>
      </c>
      <c r="FU17" s="155"/>
      <c r="FV17" s="125">
        <v>2</v>
      </c>
      <c r="FW17" s="130" t="s">
        <v>0</v>
      </c>
      <c r="FX17" s="125">
        <v>3</v>
      </c>
      <c r="FY17" s="185" t="s">
        <v>267</v>
      </c>
      <c r="FZ17" s="186" t="s">
        <v>254</v>
      </c>
      <c r="GA17" s="155"/>
      <c r="GB17" s="125">
        <v>2</v>
      </c>
      <c r="GC17" s="196" t="s">
        <v>0</v>
      </c>
      <c r="GD17" s="125">
        <v>2</v>
      </c>
      <c r="GE17" s="185" t="s">
        <v>267</v>
      </c>
      <c r="GF17" s="186" t="s">
        <v>254</v>
      </c>
      <c r="GG17" s="155"/>
      <c r="GH17" s="125">
        <v>2</v>
      </c>
      <c r="GI17" s="130" t="s">
        <v>0</v>
      </c>
      <c r="GJ17" s="125">
        <v>1</v>
      </c>
      <c r="GK17" s="185" t="s">
        <v>267</v>
      </c>
      <c r="GL17" s="186" t="s">
        <v>257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267</v>
      </c>
      <c r="GX17" s="186" t="s">
        <v>257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374</v>
      </c>
      <c r="HJ17" s="186" t="s">
        <v>267</v>
      </c>
      <c r="HK17" s="155"/>
      <c r="HL17" s="125">
        <v>3</v>
      </c>
      <c r="HM17" s="130" t="s">
        <v>0</v>
      </c>
      <c r="HN17" s="125">
        <v>1</v>
      </c>
      <c r="HO17" s="185" t="s">
        <v>267</v>
      </c>
      <c r="HP17" s="186" t="s">
        <v>257</v>
      </c>
      <c r="HQ17" s="155"/>
      <c r="HR17" s="125">
        <v>1</v>
      </c>
      <c r="HS17" s="130" t="s">
        <v>0</v>
      </c>
      <c r="HT17" s="125">
        <v>1</v>
      </c>
      <c r="HU17" s="185" t="s">
        <v>269</v>
      </c>
      <c r="HV17" s="186" t="s">
        <v>267</v>
      </c>
      <c r="HW17" s="155"/>
      <c r="HX17" s="125">
        <v>1</v>
      </c>
      <c r="HY17" s="130" t="s">
        <v>0</v>
      </c>
      <c r="HZ17" s="125">
        <v>2</v>
      </c>
      <c r="IA17" s="185" t="s">
        <v>267</v>
      </c>
      <c r="IB17" s="186" t="s">
        <v>257</v>
      </c>
      <c r="IC17" s="155"/>
      <c r="ID17" s="125">
        <v>1</v>
      </c>
      <c r="IE17" s="130" t="s">
        <v>0</v>
      </c>
      <c r="IF17" s="125">
        <v>2</v>
      </c>
      <c r="IG17" s="185" t="s">
        <v>267</v>
      </c>
      <c r="IH17" s="186" t="s">
        <v>257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267</v>
      </c>
      <c r="IZ17" s="186" t="s">
        <v>269</v>
      </c>
      <c r="JA17" s="155"/>
      <c r="JB17" s="125">
        <v>3</v>
      </c>
      <c r="JC17" s="130" t="s">
        <v>0</v>
      </c>
      <c r="JD17" s="125">
        <v>2</v>
      </c>
      <c r="JE17" s="185" t="s">
        <v>267</v>
      </c>
      <c r="JF17" s="186" t="s">
        <v>254</v>
      </c>
      <c r="JG17" s="155"/>
      <c r="JH17" s="125">
        <v>1</v>
      </c>
      <c r="JI17" s="130" t="s">
        <v>0</v>
      </c>
      <c r="JJ17" s="125">
        <v>3</v>
      </c>
      <c r="JK17" s="185" t="s">
        <v>267</v>
      </c>
      <c r="JL17" s="186" t="s">
        <v>257</v>
      </c>
      <c r="JM17" s="155"/>
      <c r="JN17" s="125">
        <v>3</v>
      </c>
      <c r="JO17" s="130" t="s">
        <v>0</v>
      </c>
      <c r="JP17" s="125">
        <v>1</v>
      </c>
      <c r="JQ17" s="185" t="s">
        <v>267</v>
      </c>
      <c r="JR17" s="186" t="s">
        <v>257</v>
      </c>
      <c r="JS17" s="155"/>
      <c r="JT17" s="125"/>
      <c r="JU17" s="130" t="s">
        <v>0</v>
      </c>
      <c r="JV17" s="125"/>
      <c r="JW17" s="130"/>
      <c r="JX17" s="169"/>
      <c r="JY17" s="155"/>
      <c r="JZ17" s="125">
        <v>3</v>
      </c>
      <c r="KA17" s="130" t="s">
        <v>0</v>
      </c>
      <c r="KB17" s="125">
        <v>1</v>
      </c>
      <c r="KC17" s="185" t="s">
        <v>310</v>
      </c>
      <c r="KD17" s="186" t="s">
        <v>257</v>
      </c>
      <c r="KE17" s="155"/>
      <c r="KF17" s="125">
        <v>1</v>
      </c>
      <c r="KG17" s="130" t="s">
        <v>0</v>
      </c>
      <c r="KH17" s="125">
        <v>2</v>
      </c>
      <c r="KI17" s="185" t="s">
        <v>341</v>
      </c>
      <c r="KJ17" s="186" t="s">
        <v>342</v>
      </c>
      <c r="KK17" s="155"/>
      <c r="KL17" s="125"/>
      <c r="KM17" s="130" t="s">
        <v>0</v>
      </c>
      <c r="KN17" s="125"/>
      <c r="KO17" s="130"/>
      <c r="KP17" s="169"/>
      <c r="KQ17" s="155"/>
      <c r="KR17" s="125">
        <v>1</v>
      </c>
      <c r="KS17" s="130" t="s">
        <v>0</v>
      </c>
      <c r="KT17" s="125">
        <v>3</v>
      </c>
      <c r="KU17" s="185" t="s">
        <v>267</v>
      </c>
      <c r="KV17" s="186" t="s">
        <v>257</v>
      </c>
      <c r="KW17" s="155"/>
      <c r="KX17" s="125"/>
      <c r="KY17" s="130" t="s">
        <v>0</v>
      </c>
      <c r="KZ17" s="125"/>
      <c r="LA17" s="130"/>
      <c r="LB17" s="169"/>
      <c r="LC17" s="155"/>
      <c r="LD17" s="125">
        <v>5</v>
      </c>
      <c r="LE17" s="130" t="s">
        <v>0</v>
      </c>
      <c r="LF17" s="125">
        <v>0</v>
      </c>
      <c r="LG17" s="185" t="s">
        <v>267</v>
      </c>
      <c r="LH17" s="186" t="s">
        <v>257</v>
      </c>
      <c r="LI17" s="155"/>
      <c r="LJ17" s="125"/>
      <c r="LK17" s="130" t="s">
        <v>0</v>
      </c>
      <c r="LL17" s="125"/>
      <c r="LM17" s="130"/>
      <c r="LN17" s="169"/>
      <c r="LO17" s="155"/>
      <c r="LP17" s="125">
        <v>1</v>
      </c>
      <c r="LQ17" s="130" t="s">
        <v>0</v>
      </c>
      <c r="LR17" s="125">
        <v>3</v>
      </c>
      <c r="LS17" s="185" t="s">
        <v>267</v>
      </c>
      <c r="LT17" s="186" t="s">
        <v>257</v>
      </c>
      <c r="LU17" s="155"/>
      <c r="LV17" s="125">
        <v>3</v>
      </c>
      <c r="LW17" s="130" t="s">
        <v>0</v>
      </c>
      <c r="LX17" s="125">
        <v>2</v>
      </c>
      <c r="LY17" s="185" t="s">
        <v>364</v>
      </c>
      <c r="LZ17" s="186" t="s">
        <v>257</v>
      </c>
      <c r="MA17" s="155"/>
      <c r="MB17" s="125">
        <v>3</v>
      </c>
      <c r="MC17" s="130" t="s">
        <v>0</v>
      </c>
      <c r="MD17" s="125">
        <v>1</v>
      </c>
      <c r="ME17" s="185" t="s">
        <v>267</v>
      </c>
      <c r="MF17" s="186" t="s">
        <v>257</v>
      </c>
      <c r="MG17" s="155"/>
      <c r="MH17" s="125"/>
      <c r="MI17" s="130" t="s">
        <v>0</v>
      </c>
      <c r="MJ17" s="125"/>
      <c r="MK17" s="130"/>
      <c r="ML17" s="169"/>
      <c r="MM17" s="155"/>
      <c r="MN17" s="125">
        <v>1</v>
      </c>
      <c r="MO17" s="130" t="s">
        <v>0</v>
      </c>
      <c r="MP17" s="125">
        <v>2</v>
      </c>
      <c r="MQ17" s="185" t="s">
        <v>267</v>
      </c>
      <c r="MR17" s="186" t="s">
        <v>257</v>
      </c>
      <c r="MS17" s="155"/>
      <c r="MT17" s="125"/>
      <c r="MU17" s="130" t="s">
        <v>0</v>
      </c>
      <c r="MV17" s="125"/>
      <c r="MW17" s="130"/>
      <c r="MX17" s="169"/>
      <c r="MY17" s="155"/>
      <c r="MZ17" s="125">
        <v>2</v>
      </c>
      <c r="NA17" s="130" t="s">
        <v>0</v>
      </c>
      <c r="NB17" s="125">
        <v>0</v>
      </c>
      <c r="NC17" s="185" t="s">
        <v>267</v>
      </c>
      <c r="ND17" s="186" t="s">
        <v>257</v>
      </c>
      <c r="NE17" s="155"/>
      <c r="NF17" s="125"/>
      <c r="NG17" s="130" t="s">
        <v>0</v>
      </c>
      <c r="NH17" s="125"/>
      <c r="NI17" s="185" t="s">
        <v>322</v>
      </c>
      <c r="NJ17" s="186" t="s">
        <v>322</v>
      </c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322</v>
      </c>
      <c r="NV17" s="186" t="s">
        <v>322</v>
      </c>
      <c r="NW17" s="163"/>
    </row>
    <row r="18" spans="1:387" ht="15" x14ac:dyDescent="0.2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269</v>
      </c>
      <c r="H18" s="174" t="s">
        <v>257</v>
      </c>
      <c r="I18" s="25"/>
      <c r="J18" s="187">
        <v>0</v>
      </c>
      <c r="K18" s="187" t="s">
        <v>0</v>
      </c>
      <c r="L18" s="187">
        <v>3</v>
      </c>
      <c r="M18" s="185" t="s">
        <v>269</v>
      </c>
      <c r="N18" s="186" t="s">
        <v>257</v>
      </c>
      <c r="O18" s="148"/>
      <c r="P18" s="125">
        <v>3</v>
      </c>
      <c r="Q18" s="130" t="s">
        <v>0</v>
      </c>
      <c r="R18" s="125">
        <v>0</v>
      </c>
      <c r="S18" s="185" t="s">
        <v>269</v>
      </c>
      <c r="T18" s="186" t="s">
        <v>257</v>
      </c>
      <c r="U18" s="155"/>
      <c r="V18" s="125">
        <v>0</v>
      </c>
      <c r="W18" s="130" t="s">
        <v>0</v>
      </c>
      <c r="X18" s="125">
        <v>3</v>
      </c>
      <c r="Y18" s="185" t="s">
        <v>267</v>
      </c>
      <c r="Z18" s="186" t="s">
        <v>257</v>
      </c>
      <c r="AA18" s="155"/>
      <c r="AB18" s="125">
        <v>3</v>
      </c>
      <c r="AC18" s="130" t="s">
        <v>0</v>
      </c>
      <c r="AD18" s="125">
        <v>0</v>
      </c>
      <c r="AE18" s="192" t="s">
        <v>267</v>
      </c>
      <c r="AF18" s="193" t="s">
        <v>254</v>
      </c>
      <c r="AG18" s="155"/>
      <c r="AH18" s="125">
        <v>3</v>
      </c>
      <c r="AI18" s="130" t="s">
        <v>0</v>
      </c>
      <c r="AJ18" s="125">
        <v>2</v>
      </c>
      <c r="AK18" s="185" t="s">
        <v>267</v>
      </c>
      <c r="AL18" s="186" t="s">
        <v>271</v>
      </c>
      <c r="AM18" s="155"/>
      <c r="AN18" s="125">
        <v>0</v>
      </c>
      <c r="AO18" s="130" t="s">
        <v>0</v>
      </c>
      <c r="AP18" s="125">
        <v>2</v>
      </c>
      <c r="AQ18" s="185" t="s">
        <v>267</v>
      </c>
      <c r="AR18" s="186" t="s">
        <v>266</v>
      </c>
      <c r="AS18" s="155"/>
      <c r="AT18" s="125">
        <v>1</v>
      </c>
      <c r="AU18" s="130" t="s">
        <v>0</v>
      </c>
      <c r="AV18" s="125">
        <v>1</v>
      </c>
      <c r="AW18" s="185" t="s">
        <v>271</v>
      </c>
      <c r="AX18" s="186" t="s">
        <v>267</v>
      </c>
      <c r="AY18" s="155"/>
      <c r="AZ18" s="125">
        <v>2</v>
      </c>
      <c r="BA18" s="130" t="s">
        <v>0</v>
      </c>
      <c r="BB18" s="125">
        <v>1</v>
      </c>
      <c r="BC18" s="185" t="s">
        <v>267</v>
      </c>
      <c r="BD18" s="186" t="s">
        <v>257</v>
      </c>
      <c r="BE18" s="155"/>
      <c r="BF18" s="125">
        <v>2</v>
      </c>
      <c r="BG18" s="130" t="s">
        <v>0</v>
      </c>
      <c r="BH18" s="125">
        <v>1</v>
      </c>
      <c r="BI18" s="185" t="s">
        <v>269</v>
      </c>
      <c r="BJ18" s="186" t="s">
        <v>267</v>
      </c>
      <c r="BK18" s="155"/>
      <c r="BL18" s="125">
        <v>1</v>
      </c>
      <c r="BM18" s="130" t="s">
        <v>0</v>
      </c>
      <c r="BN18" s="125">
        <v>2</v>
      </c>
      <c r="BO18" s="185" t="s">
        <v>269</v>
      </c>
      <c r="BP18" s="186" t="s">
        <v>267</v>
      </c>
      <c r="BQ18" s="155"/>
      <c r="BR18" s="125">
        <v>2</v>
      </c>
      <c r="BS18" s="130" t="s">
        <v>0</v>
      </c>
      <c r="BT18" s="125">
        <v>0</v>
      </c>
      <c r="BU18" s="185" t="s">
        <v>267</v>
      </c>
      <c r="BV18" s="186" t="s">
        <v>257</v>
      </c>
      <c r="BW18" s="155"/>
      <c r="BX18" s="125">
        <v>3</v>
      </c>
      <c r="BY18" s="130" t="s">
        <v>0</v>
      </c>
      <c r="BZ18" s="125">
        <v>1</v>
      </c>
      <c r="CA18" s="130" t="s">
        <v>271</v>
      </c>
      <c r="CB18" s="169" t="s">
        <v>267</v>
      </c>
      <c r="CC18" s="155"/>
      <c r="CD18" s="125">
        <v>2</v>
      </c>
      <c r="CE18" s="130" t="s">
        <v>0</v>
      </c>
      <c r="CF18" s="125">
        <v>2</v>
      </c>
      <c r="CG18" s="185" t="s">
        <v>271</v>
      </c>
      <c r="CH18" s="186" t="s">
        <v>262</v>
      </c>
      <c r="CI18" s="155"/>
      <c r="CJ18" s="125">
        <v>0</v>
      </c>
      <c r="CK18" s="130" t="s">
        <v>0</v>
      </c>
      <c r="CL18" s="125">
        <v>2</v>
      </c>
      <c r="CM18" s="185" t="s">
        <v>268</v>
      </c>
      <c r="CN18" s="186" t="s">
        <v>265</v>
      </c>
      <c r="CO18" s="155"/>
      <c r="CP18" s="125">
        <v>3</v>
      </c>
      <c r="CQ18" s="130" t="s">
        <v>0</v>
      </c>
      <c r="CR18" s="125">
        <v>1</v>
      </c>
      <c r="CS18" s="185" t="s">
        <v>266</v>
      </c>
      <c r="CT18" s="186" t="s">
        <v>267</v>
      </c>
      <c r="CU18" s="155"/>
      <c r="CV18" s="125">
        <v>3</v>
      </c>
      <c r="CW18" s="130" t="s">
        <v>0</v>
      </c>
      <c r="CX18" s="125">
        <v>1</v>
      </c>
      <c r="CY18" s="185" t="s">
        <v>266</v>
      </c>
      <c r="CZ18" s="186" t="s">
        <v>267</v>
      </c>
      <c r="DA18" s="155"/>
      <c r="DB18" s="125">
        <v>1</v>
      </c>
      <c r="DC18" s="130" t="s">
        <v>0</v>
      </c>
      <c r="DD18" s="125">
        <v>2</v>
      </c>
      <c r="DE18" s="185" t="s">
        <v>265</v>
      </c>
      <c r="DF18" s="186" t="s">
        <v>257</v>
      </c>
      <c r="DG18" s="155"/>
      <c r="DH18" s="125">
        <v>1</v>
      </c>
      <c r="DI18" s="130" t="s">
        <v>0</v>
      </c>
      <c r="DJ18" s="125">
        <v>1</v>
      </c>
      <c r="DK18" s="185" t="s">
        <v>337</v>
      </c>
      <c r="DL18" s="186" t="s">
        <v>354</v>
      </c>
      <c r="DM18" s="155"/>
      <c r="DN18" s="125">
        <v>3</v>
      </c>
      <c r="DO18" s="130" t="s">
        <v>0</v>
      </c>
      <c r="DP18" s="125">
        <v>0</v>
      </c>
      <c r="DQ18" s="185" t="s">
        <v>269</v>
      </c>
      <c r="DR18" s="186" t="s">
        <v>267</v>
      </c>
      <c r="DS18" s="155"/>
      <c r="DT18" s="125">
        <v>1</v>
      </c>
      <c r="DU18" s="130" t="s">
        <v>0</v>
      </c>
      <c r="DV18" s="125">
        <v>1</v>
      </c>
      <c r="DW18" s="185" t="s">
        <v>360</v>
      </c>
      <c r="DX18" s="186" t="s">
        <v>257</v>
      </c>
      <c r="DY18" s="155"/>
      <c r="DZ18" s="125">
        <v>1</v>
      </c>
      <c r="EA18" s="130" t="s">
        <v>0</v>
      </c>
      <c r="EB18" s="125">
        <v>2</v>
      </c>
      <c r="EC18" s="185" t="s">
        <v>269</v>
      </c>
      <c r="ED18" s="186" t="s">
        <v>267</v>
      </c>
      <c r="EE18" s="155"/>
      <c r="EF18" s="125">
        <v>4</v>
      </c>
      <c r="EG18" s="130" t="s">
        <v>0</v>
      </c>
      <c r="EH18" s="125">
        <v>1</v>
      </c>
      <c r="EI18" s="185" t="s">
        <v>270</v>
      </c>
      <c r="EJ18" s="186" t="s">
        <v>252</v>
      </c>
      <c r="EK18" s="155"/>
      <c r="EL18" s="125">
        <v>3</v>
      </c>
      <c r="EM18" s="130" t="s">
        <v>0</v>
      </c>
      <c r="EN18" s="125">
        <v>1</v>
      </c>
      <c r="EO18" s="185" t="s">
        <v>267</v>
      </c>
      <c r="EP18" s="186" t="s">
        <v>254</v>
      </c>
      <c r="EQ18" s="155"/>
      <c r="ER18" s="125">
        <v>2</v>
      </c>
      <c r="ES18" s="130" t="s">
        <v>0</v>
      </c>
      <c r="ET18" s="125">
        <v>2</v>
      </c>
      <c r="EU18" s="185" t="s">
        <v>267</v>
      </c>
      <c r="EV18" s="186" t="s">
        <v>371</v>
      </c>
      <c r="EW18" s="155"/>
      <c r="EX18" s="125">
        <v>1</v>
      </c>
      <c r="EY18" s="130" t="s">
        <v>0</v>
      </c>
      <c r="EZ18" s="125">
        <v>2</v>
      </c>
      <c r="FA18" s="185" t="s">
        <v>267</v>
      </c>
      <c r="FB18" s="186" t="s">
        <v>262</v>
      </c>
      <c r="FC18" s="155"/>
      <c r="FD18" s="125">
        <v>3</v>
      </c>
      <c r="FE18" s="130" t="s">
        <v>0</v>
      </c>
      <c r="FF18" s="125">
        <v>1</v>
      </c>
      <c r="FG18" s="185" t="s">
        <v>265</v>
      </c>
      <c r="FH18" s="186" t="s">
        <v>267</v>
      </c>
      <c r="FI18" s="155"/>
      <c r="FJ18" s="125">
        <v>1</v>
      </c>
      <c r="FK18" s="130" t="s">
        <v>0</v>
      </c>
      <c r="FL18" s="125">
        <v>2</v>
      </c>
      <c r="FM18" s="185" t="s">
        <v>267</v>
      </c>
      <c r="FN18" s="186" t="s">
        <v>257</v>
      </c>
      <c r="FO18" s="155"/>
      <c r="FP18" s="125">
        <v>2</v>
      </c>
      <c r="FQ18" s="130" t="s">
        <v>0</v>
      </c>
      <c r="FR18" s="125">
        <v>1</v>
      </c>
      <c r="FS18" s="185" t="s">
        <v>265</v>
      </c>
      <c r="FT18" s="186" t="s">
        <v>366</v>
      </c>
      <c r="FU18" s="155"/>
      <c r="FV18" s="125">
        <v>1</v>
      </c>
      <c r="FW18" s="130" t="s">
        <v>0</v>
      </c>
      <c r="FX18" s="125">
        <v>2</v>
      </c>
      <c r="FY18" s="185" t="s">
        <v>267</v>
      </c>
      <c r="FZ18" s="186" t="s">
        <v>254</v>
      </c>
      <c r="GA18" s="155"/>
      <c r="GB18" s="125">
        <v>2</v>
      </c>
      <c r="GC18" s="196" t="s">
        <v>0</v>
      </c>
      <c r="GD18" s="125">
        <v>2</v>
      </c>
      <c r="GE18" s="185" t="s">
        <v>267</v>
      </c>
      <c r="GF18" s="186" t="s">
        <v>257</v>
      </c>
      <c r="GG18" s="155"/>
      <c r="GH18" s="125">
        <v>3</v>
      </c>
      <c r="GI18" s="130" t="s">
        <v>0</v>
      </c>
      <c r="GJ18" s="125">
        <v>1</v>
      </c>
      <c r="GK18" s="185" t="s">
        <v>374</v>
      </c>
      <c r="GL18" s="186" t="s">
        <v>267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267</v>
      </c>
      <c r="GX18" s="186" t="s">
        <v>254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269</v>
      </c>
      <c r="HJ18" s="186" t="s">
        <v>374</v>
      </c>
      <c r="HK18" s="155"/>
      <c r="HL18" s="125">
        <v>1</v>
      </c>
      <c r="HM18" s="130" t="s">
        <v>0</v>
      </c>
      <c r="HN18" s="125">
        <v>0</v>
      </c>
      <c r="HO18" s="185" t="s">
        <v>269</v>
      </c>
      <c r="HP18" s="186" t="s">
        <v>374</v>
      </c>
      <c r="HQ18" s="155"/>
      <c r="HR18" s="125">
        <v>2</v>
      </c>
      <c r="HS18" s="130" t="s">
        <v>0</v>
      </c>
      <c r="HT18" s="125">
        <v>0</v>
      </c>
      <c r="HU18" s="185" t="s">
        <v>267</v>
      </c>
      <c r="HV18" s="186" t="s">
        <v>257</v>
      </c>
      <c r="HW18" s="155"/>
      <c r="HX18" s="125">
        <v>1</v>
      </c>
      <c r="HY18" s="130" t="s">
        <v>0</v>
      </c>
      <c r="HZ18" s="125">
        <v>2</v>
      </c>
      <c r="IA18" s="185" t="s">
        <v>269</v>
      </c>
      <c r="IB18" s="186" t="s">
        <v>254</v>
      </c>
      <c r="IC18" s="155"/>
      <c r="ID18" s="125">
        <v>1</v>
      </c>
      <c r="IE18" s="130" t="s">
        <v>0</v>
      </c>
      <c r="IF18" s="125">
        <v>2</v>
      </c>
      <c r="IG18" s="185" t="s">
        <v>269</v>
      </c>
      <c r="IH18" s="186" t="s">
        <v>254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269</v>
      </c>
      <c r="IZ18" s="186" t="s">
        <v>257</v>
      </c>
      <c r="JA18" s="155"/>
      <c r="JB18" s="125">
        <v>2</v>
      </c>
      <c r="JC18" s="130" t="s">
        <v>0</v>
      </c>
      <c r="JD18" s="125">
        <v>2</v>
      </c>
      <c r="JE18" s="185" t="s">
        <v>269</v>
      </c>
      <c r="JF18" s="186" t="s">
        <v>254</v>
      </c>
      <c r="JG18" s="155"/>
      <c r="JH18" s="125">
        <v>0</v>
      </c>
      <c r="JI18" s="130" t="s">
        <v>0</v>
      </c>
      <c r="JJ18" s="125">
        <v>2</v>
      </c>
      <c r="JK18" s="185" t="s">
        <v>267</v>
      </c>
      <c r="JL18" s="186" t="s">
        <v>257</v>
      </c>
      <c r="JM18" s="155"/>
      <c r="JN18" s="125">
        <v>3</v>
      </c>
      <c r="JO18" s="130" t="s">
        <v>0</v>
      </c>
      <c r="JP18" s="125">
        <v>1</v>
      </c>
      <c r="JQ18" s="185" t="s">
        <v>267</v>
      </c>
      <c r="JR18" s="186" t="s">
        <v>257</v>
      </c>
      <c r="JS18" s="155"/>
      <c r="JT18" s="125"/>
      <c r="JU18" s="130" t="s">
        <v>0</v>
      </c>
      <c r="JV18" s="125"/>
      <c r="JW18" s="130"/>
      <c r="JX18" s="169"/>
      <c r="JY18" s="155"/>
      <c r="JZ18" s="125">
        <v>2</v>
      </c>
      <c r="KA18" s="130" t="s">
        <v>0</v>
      </c>
      <c r="KB18" s="125">
        <v>2</v>
      </c>
      <c r="KC18" s="185" t="s">
        <v>269</v>
      </c>
      <c r="KD18" s="186" t="s">
        <v>267</v>
      </c>
      <c r="KE18" s="155"/>
      <c r="KF18" s="125">
        <v>1</v>
      </c>
      <c r="KG18" s="130" t="s">
        <v>0</v>
      </c>
      <c r="KH18" s="125">
        <v>3</v>
      </c>
      <c r="KI18" s="185" t="s">
        <v>343</v>
      </c>
      <c r="KJ18" s="186" t="s">
        <v>342</v>
      </c>
      <c r="KK18" s="155"/>
      <c r="KL18" s="125"/>
      <c r="KM18" s="130" t="s">
        <v>0</v>
      </c>
      <c r="KN18" s="125"/>
      <c r="KO18" s="130"/>
      <c r="KP18" s="169"/>
      <c r="KQ18" s="155"/>
      <c r="KR18" s="125">
        <v>0</v>
      </c>
      <c r="KS18" s="130" t="s">
        <v>0</v>
      </c>
      <c r="KT18" s="125">
        <v>2</v>
      </c>
      <c r="KU18" s="185" t="s">
        <v>267</v>
      </c>
      <c r="KV18" s="186" t="s">
        <v>257</v>
      </c>
      <c r="KW18" s="155"/>
      <c r="KX18" s="125"/>
      <c r="KY18" s="130" t="s">
        <v>0</v>
      </c>
      <c r="KZ18" s="125"/>
      <c r="LA18" s="130"/>
      <c r="LB18" s="169"/>
      <c r="LC18" s="155"/>
      <c r="LD18" s="125">
        <v>5</v>
      </c>
      <c r="LE18" s="130" t="s">
        <v>0</v>
      </c>
      <c r="LF18" s="125">
        <v>0</v>
      </c>
      <c r="LG18" s="185" t="s">
        <v>267</v>
      </c>
      <c r="LH18" s="186" t="s">
        <v>257</v>
      </c>
      <c r="LI18" s="155"/>
      <c r="LJ18" s="125"/>
      <c r="LK18" s="130" t="s">
        <v>0</v>
      </c>
      <c r="LL18" s="125"/>
      <c r="LM18" s="130"/>
      <c r="LN18" s="169"/>
      <c r="LO18" s="155"/>
      <c r="LP18" s="125">
        <v>1</v>
      </c>
      <c r="LQ18" s="130" t="s">
        <v>0</v>
      </c>
      <c r="LR18" s="125">
        <v>3</v>
      </c>
      <c r="LS18" s="185" t="s">
        <v>267</v>
      </c>
      <c r="LT18" s="186" t="s">
        <v>257</v>
      </c>
      <c r="LU18" s="155"/>
      <c r="LV18" s="125">
        <v>3</v>
      </c>
      <c r="LW18" s="130" t="s">
        <v>0</v>
      </c>
      <c r="LX18" s="125">
        <v>1</v>
      </c>
      <c r="LY18" s="185" t="s">
        <v>267</v>
      </c>
      <c r="LZ18" s="186" t="s">
        <v>257</v>
      </c>
      <c r="MA18" s="155"/>
      <c r="MB18" s="125">
        <v>2</v>
      </c>
      <c r="MC18" s="130" t="s">
        <v>0</v>
      </c>
      <c r="MD18" s="125">
        <v>1</v>
      </c>
      <c r="ME18" s="185" t="s">
        <v>267</v>
      </c>
      <c r="MF18" s="186" t="s">
        <v>257</v>
      </c>
      <c r="MG18" s="155"/>
      <c r="MH18" s="125"/>
      <c r="MI18" s="130" t="s">
        <v>0</v>
      </c>
      <c r="MJ18" s="125"/>
      <c r="MK18" s="130"/>
      <c r="ML18" s="169"/>
      <c r="MM18" s="155"/>
      <c r="MN18" s="125">
        <v>1</v>
      </c>
      <c r="MO18" s="130" t="s">
        <v>0</v>
      </c>
      <c r="MP18" s="125">
        <v>2</v>
      </c>
      <c r="MQ18" s="185" t="s">
        <v>267</v>
      </c>
      <c r="MR18" s="186" t="s">
        <v>257</v>
      </c>
      <c r="MS18" s="155"/>
      <c r="MT18" s="125"/>
      <c r="MU18" s="130" t="s">
        <v>0</v>
      </c>
      <c r="MV18" s="125"/>
      <c r="MW18" s="130"/>
      <c r="MX18" s="169"/>
      <c r="MY18" s="155"/>
      <c r="MZ18" s="125">
        <v>3</v>
      </c>
      <c r="NA18" s="130" t="s">
        <v>0</v>
      </c>
      <c r="NB18" s="125">
        <v>1</v>
      </c>
      <c r="NC18" s="185" t="s">
        <v>267</v>
      </c>
      <c r="ND18" s="186" t="s">
        <v>257</v>
      </c>
      <c r="NE18" s="155"/>
      <c r="NF18" s="125"/>
      <c r="NG18" s="130" t="s">
        <v>0</v>
      </c>
      <c r="NH18" s="125"/>
      <c r="NI18" s="185" t="s">
        <v>322</v>
      </c>
      <c r="NJ18" s="186" t="s">
        <v>322</v>
      </c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322</v>
      </c>
      <c r="NV18" s="186" t="s">
        <v>322</v>
      </c>
      <c r="NW18" s="163"/>
    </row>
    <row r="19" spans="1:387" ht="15" x14ac:dyDescent="0.2">
      <c r="A19" s="123">
        <f>IF(B19="","",VLOOKUP(B19,'Registrovaní tipéri'!$A$2:$B$101,2,FALSE))</f>
        <v>77</v>
      </c>
      <c r="B19" s="165" t="s">
        <v>327</v>
      </c>
      <c r="C19" s="124"/>
      <c r="D19" s="170"/>
      <c r="E19" s="175" t="s">
        <v>0</v>
      </c>
      <c r="F19" s="167"/>
      <c r="G19" s="181" t="s">
        <v>322</v>
      </c>
      <c r="H19" s="182" t="s">
        <v>322</v>
      </c>
      <c r="I19" s="25"/>
      <c r="J19" s="187"/>
      <c r="K19" s="187" t="s">
        <v>0</v>
      </c>
      <c r="L19" s="187"/>
      <c r="M19" s="185" t="s">
        <v>322</v>
      </c>
      <c r="N19" s="186" t="s">
        <v>322</v>
      </c>
      <c r="O19" s="148"/>
      <c r="P19" s="125">
        <v>3</v>
      </c>
      <c r="Q19" s="130" t="s">
        <v>0</v>
      </c>
      <c r="R19" s="125">
        <v>1</v>
      </c>
      <c r="S19" s="185" t="s">
        <v>269</v>
      </c>
      <c r="T19" s="186" t="s">
        <v>267</v>
      </c>
      <c r="U19" s="155"/>
      <c r="V19" s="125"/>
      <c r="W19" s="130" t="s">
        <v>0</v>
      </c>
      <c r="X19" s="125"/>
      <c r="Y19" s="185" t="s">
        <v>322</v>
      </c>
      <c r="Z19" s="186" t="s">
        <v>322</v>
      </c>
      <c r="AA19" s="155"/>
      <c r="AB19" s="125">
        <v>4</v>
      </c>
      <c r="AC19" s="130" t="s">
        <v>0</v>
      </c>
      <c r="AD19" s="125">
        <v>1</v>
      </c>
      <c r="AE19" s="192" t="s">
        <v>270</v>
      </c>
      <c r="AF19" s="193" t="s">
        <v>267</v>
      </c>
      <c r="AG19" s="155"/>
      <c r="AH19" s="125"/>
      <c r="AI19" s="130" t="s">
        <v>0</v>
      </c>
      <c r="AJ19" s="125"/>
      <c r="AK19" s="185" t="s">
        <v>322</v>
      </c>
      <c r="AL19" s="186" t="s">
        <v>322</v>
      </c>
      <c r="AM19" s="155"/>
      <c r="AN19" s="125"/>
      <c r="AO19" s="130" t="s">
        <v>0</v>
      </c>
      <c r="AP19" s="125"/>
      <c r="AQ19" s="185" t="s">
        <v>322</v>
      </c>
      <c r="AR19" s="186" t="s">
        <v>322</v>
      </c>
      <c r="AS19" s="155"/>
      <c r="AT19" s="125">
        <v>1</v>
      </c>
      <c r="AU19" s="130" t="s">
        <v>0</v>
      </c>
      <c r="AV19" s="125">
        <v>2</v>
      </c>
      <c r="AW19" s="185" t="s">
        <v>271</v>
      </c>
      <c r="AX19" s="186" t="s">
        <v>267</v>
      </c>
      <c r="AY19" s="155"/>
      <c r="AZ19" s="125"/>
      <c r="BA19" s="130" t="s">
        <v>0</v>
      </c>
      <c r="BB19" s="125"/>
      <c r="BC19" s="185" t="s">
        <v>322</v>
      </c>
      <c r="BD19" s="186" t="s">
        <v>322</v>
      </c>
      <c r="BE19" s="155"/>
      <c r="BF19" s="125"/>
      <c r="BG19" s="130" t="s">
        <v>0</v>
      </c>
      <c r="BH19" s="125"/>
      <c r="BI19" s="185" t="s">
        <v>322</v>
      </c>
      <c r="BJ19" s="186" t="s">
        <v>322</v>
      </c>
      <c r="BK19" s="155"/>
      <c r="BL19" s="125"/>
      <c r="BM19" s="130" t="s">
        <v>0</v>
      </c>
      <c r="BN19" s="125"/>
      <c r="BO19" s="185" t="s">
        <v>322</v>
      </c>
      <c r="BP19" s="186" t="s">
        <v>322</v>
      </c>
      <c r="BQ19" s="155"/>
      <c r="BR19" s="125"/>
      <c r="BS19" s="130" t="s">
        <v>0</v>
      </c>
      <c r="BT19" s="125"/>
      <c r="BU19" s="185" t="s">
        <v>322</v>
      </c>
      <c r="BV19" s="186" t="s">
        <v>322</v>
      </c>
      <c r="BW19" s="155"/>
      <c r="BX19" s="125"/>
      <c r="BY19" s="130" t="s">
        <v>0</v>
      </c>
      <c r="BZ19" s="125"/>
      <c r="CA19" s="185" t="s">
        <v>322</v>
      </c>
      <c r="CB19" s="186" t="s">
        <v>322</v>
      </c>
      <c r="CC19" s="155"/>
      <c r="CD19" s="125"/>
      <c r="CE19" s="130" t="s">
        <v>0</v>
      </c>
      <c r="CF19" s="125"/>
      <c r="CG19" s="185" t="s">
        <v>322</v>
      </c>
      <c r="CH19" s="186" t="s">
        <v>322</v>
      </c>
      <c r="CI19" s="155"/>
      <c r="CJ19" s="125"/>
      <c r="CK19" s="130" t="s">
        <v>0</v>
      </c>
      <c r="CL19" s="125"/>
      <c r="CM19" s="185" t="s">
        <v>322</v>
      </c>
      <c r="CN19" s="186" t="s">
        <v>322</v>
      </c>
      <c r="CO19" s="155"/>
      <c r="CP19" s="125"/>
      <c r="CQ19" s="130" t="s">
        <v>0</v>
      </c>
      <c r="CR19" s="125"/>
      <c r="CS19" s="185" t="s">
        <v>322</v>
      </c>
      <c r="CT19" s="186" t="s">
        <v>322</v>
      </c>
      <c r="CU19" s="155"/>
      <c r="CV19" s="125"/>
      <c r="CW19" s="130" t="s">
        <v>0</v>
      </c>
      <c r="CX19" s="125"/>
      <c r="CY19" s="185" t="s">
        <v>322</v>
      </c>
      <c r="CZ19" s="186" t="s">
        <v>322</v>
      </c>
      <c r="DA19" s="155"/>
      <c r="DB19" s="125"/>
      <c r="DC19" s="130" t="s">
        <v>0</v>
      </c>
      <c r="DD19" s="125"/>
      <c r="DE19" s="185" t="s">
        <v>322</v>
      </c>
      <c r="DF19" s="186" t="s">
        <v>322</v>
      </c>
      <c r="DG19" s="155"/>
      <c r="DH19" s="125"/>
      <c r="DI19" s="130" t="s">
        <v>0</v>
      </c>
      <c r="DJ19" s="125"/>
      <c r="DK19" s="185" t="s">
        <v>322</v>
      </c>
      <c r="DL19" s="186" t="s">
        <v>322</v>
      </c>
      <c r="DM19" s="155"/>
      <c r="DN19" s="125"/>
      <c r="DO19" s="130" t="s">
        <v>0</v>
      </c>
      <c r="DP19" s="125"/>
      <c r="DQ19" s="185" t="s">
        <v>322</v>
      </c>
      <c r="DR19" s="186" t="s">
        <v>322</v>
      </c>
      <c r="DS19" s="155"/>
      <c r="DT19" s="125"/>
      <c r="DU19" s="130" t="s">
        <v>0</v>
      </c>
      <c r="DV19" s="125"/>
      <c r="DW19" s="185" t="s">
        <v>322</v>
      </c>
      <c r="DX19" s="186" t="s">
        <v>322</v>
      </c>
      <c r="DY19" s="155"/>
      <c r="DZ19" s="125"/>
      <c r="EA19" s="130" t="s">
        <v>0</v>
      </c>
      <c r="EB19" s="125"/>
      <c r="EC19" s="185" t="s">
        <v>322</v>
      </c>
      <c r="ED19" s="186" t="s">
        <v>322</v>
      </c>
      <c r="EE19" s="155"/>
      <c r="EF19" s="125">
        <v>3</v>
      </c>
      <c r="EG19" s="130" t="s">
        <v>0</v>
      </c>
      <c r="EH19" s="125">
        <v>2</v>
      </c>
      <c r="EI19" s="185" t="s">
        <v>266</v>
      </c>
      <c r="EJ19" s="186" t="s">
        <v>252</v>
      </c>
      <c r="EK19" s="155"/>
      <c r="EL19" s="125"/>
      <c r="EM19" s="130" t="s">
        <v>0</v>
      </c>
      <c r="EN19" s="125"/>
      <c r="EO19" s="185" t="s">
        <v>322</v>
      </c>
      <c r="EP19" s="186" t="s">
        <v>322</v>
      </c>
      <c r="EQ19" s="155"/>
      <c r="ER19" s="125"/>
      <c r="ES19" s="130" t="s">
        <v>0</v>
      </c>
      <c r="ET19" s="125"/>
      <c r="EU19" s="185" t="s">
        <v>322</v>
      </c>
      <c r="EV19" s="186" t="s">
        <v>322</v>
      </c>
      <c r="EW19" s="155"/>
      <c r="EX19" s="125"/>
      <c r="EY19" s="130" t="s">
        <v>0</v>
      </c>
      <c r="EZ19" s="125"/>
      <c r="FA19" s="185" t="s">
        <v>322</v>
      </c>
      <c r="FB19" s="186" t="s">
        <v>322</v>
      </c>
      <c r="FC19" s="155"/>
      <c r="FD19" s="125"/>
      <c r="FE19" s="130" t="s">
        <v>0</v>
      </c>
      <c r="FF19" s="125"/>
      <c r="FG19" s="185" t="s">
        <v>322</v>
      </c>
      <c r="FH19" s="186" t="s">
        <v>322</v>
      </c>
      <c r="FI19" s="155"/>
      <c r="FJ19" s="125"/>
      <c r="FK19" s="130" t="s">
        <v>0</v>
      </c>
      <c r="FL19" s="125"/>
      <c r="FM19" s="185" t="s">
        <v>322</v>
      </c>
      <c r="FN19" s="186" t="s">
        <v>322</v>
      </c>
      <c r="FO19" s="155"/>
      <c r="FP19" s="125"/>
      <c r="FQ19" s="130" t="s">
        <v>0</v>
      </c>
      <c r="FR19" s="125"/>
      <c r="FS19" s="185" t="s">
        <v>322</v>
      </c>
      <c r="FT19" s="186" t="s">
        <v>322</v>
      </c>
      <c r="FU19" s="155"/>
      <c r="FV19" s="125">
        <v>4</v>
      </c>
      <c r="FW19" s="130" t="s">
        <v>0</v>
      </c>
      <c r="FX19" s="125">
        <v>2</v>
      </c>
      <c r="FY19" s="185" t="s">
        <v>267</v>
      </c>
      <c r="FZ19" s="186" t="s">
        <v>257</v>
      </c>
      <c r="GA19" s="155"/>
      <c r="GB19" s="125"/>
      <c r="GC19" s="196" t="s">
        <v>0</v>
      </c>
      <c r="GD19" s="125"/>
      <c r="GE19" s="185" t="s">
        <v>322</v>
      </c>
      <c r="GF19" s="186" t="s">
        <v>322</v>
      </c>
      <c r="GG19" s="155"/>
      <c r="GH19" s="125"/>
      <c r="GI19" s="130" t="s">
        <v>0</v>
      </c>
      <c r="GJ19" s="125"/>
      <c r="GK19" s="185" t="s">
        <v>322</v>
      </c>
      <c r="GL19" s="186" t="s">
        <v>322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322</v>
      </c>
      <c r="GX19" s="186" t="s">
        <v>322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322</v>
      </c>
      <c r="HJ19" s="186" t="s">
        <v>322</v>
      </c>
      <c r="HK19" s="155"/>
      <c r="HL19" s="125"/>
      <c r="HM19" s="130" t="s">
        <v>0</v>
      </c>
      <c r="HN19" s="125"/>
      <c r="HO19" s="185" t="s">
        <v>322</v>
      </c>
      <c r="HP19" s="186" t="s">
        <v>322</v>
      </c>
      <c r="HQ19" s="155"/>
      <c r="HR19" s="125"/>
      <c r="HS19" s="130" t="s">
        <v>0</v>
      </c>
      <c r="HT19" s="125"/>
      <c r="HU19" s="185" t="s">
        <v>322</v>
      </c>
      <c r="HV19" s="186" t="s">
        <v>322</v>
      </c>
      <c r="HW19" s="155"/>
      <c r="HX19" s="125"/>
      <c r="HY19" s="130" t="s">
        <v>0</v>
      </c>
      <c r="HZ19" s="125"/>
      <c r="IA19" s="185" t="s">
        <v>322</v>
      </c>
      <c r="IB19" s="186" t="s">
        <v>322</v>
      </c>
      <c r="IC19" s="155"/>
      <c r="ID19" s="125"/>
      <c r="IE19" s="130" t="s">
        <v>0</v>
      </c>
      <c r="IF19" s="125"/>
      <c r="IG19" s="185" t="s">
        <v>322</v>
      </c>
      <c r="IH19" s="186" t="s">
        <v>322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322</v>
      </c>
      <c r="IZ19" s="186" t="s">
        <v>322</v>
      </c>
      <c r="JA19" s="155"/>
      <c r="JB19" s="125"/>
      <c r="JC19" s="130" t="s">
        <v>0</v>
      </c>
      <c r="JD19" s="125"/>
      <c r="JE19" s="185" t="s">
        <v>322</v>
      </c>
      <c r="JF19" s="186" t="s">
        <v>322</v>
      </c>
      <c r="JG19" s="155"/>
      <c r="JH19" s="125"/>
      <c r="JI19" s="130" t="s">
        <v>0</v>
      </c>
      <c r="JJ19" s="125"/>
      <c r="JK19" s="185" t="s">
        <v>322</v>
      </c>
      <c r="JL19" s="186" t="s">
        <v>322</v>
      </c>
      <c r="JM19" s="155"/>
      <c r="JN19" s="125"/>
      <c r="JO19" s="130" t="s">
        <v>0</v>
      </c>
      <c r="JP19" s="125"/>
      <c r="JQ19" s="185" t="s">
        <v>322</v>
      </c>
      <c r="JR19" s="186" t="s">
        <v>322</v>
      </c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85" t="s">
        <v>322</v>
      </c>
      <c r="KD19" s="186" t="s">
        <v>322</v>
      </c>
      <c r="KE19" s="155"/>
      <c r="KF19" s="125"/>
      <c r="KG19" s="130" t="s">
        <v>0</v>
      </c>
      <c r="KH19" s="125"/>
      <c r="KI19" s="185" t="s">
        <v>322</v>
      </c>
      <c r="KJ19" s="186" t="s">
        <v>322</v>
      </c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85" t="s">
        <v>322</v>
      </c>
      <c r="KV19" s="186" t="s">
        <v>322</v>
      </c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85" t="s">
        <v>322</v>
      </c>
      <c r="LH19" s="186" t="s">
        <v>322</v>
      </c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85" t="s">
        <v>322</v>
      </c>
      <c r="LT19" s="186" t="s">
        <v>322</v>
      </c>
      <c r="LU19" s="155"/>
      <c r="LV19" s="125"/>
      <c r="LW19" s="130" t="s">
        <v>0</v>
      </c>
      <c r="LX19" s="125"/>
      <c r="LY19" s="185" t="s">
        <v>322</v>
      </c>
      <c r="LZ19" s="186" t="s">
        <v>322</v>
      </c>
      <c r="MA19" s="155"/>
      <c r="MB19" s="125"/>
      <c r="MC19" s="130" t="s">
        <v>0</v>
      </c>
      <c r="MD19" s="125"/>
      <c r="ME19" s="185" t="s">
        <v>322</v>
      </c>
      <c r="MF19" s="186" t="s">
        <v>322</v>
      </c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85" t="s">
        <v>322</v>
      </c>
      <c r="MR19" s="186" t="s">
        <v>322</v>
      </c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85" t="s">
        <v>322</v>
      </c>
      <c r="ND19" s="186" t="s">
        <v>322</v>
      </c>
      <c r="NE19" s="155"/>
      <c r="NF19" s="125"/>
      <c r="NG19" s="130" t="s">
        <v>0</v>
      </c>
      <c r="NH19" s="125"/>
      <c r="NI19" s="185" t="s">
        <v>322</v>
      </c>
      <c r="NJ19" s="186" t="s">
        <v>322</v>
      </c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322</v>
      </c>
      <c r="NV19" s="186" t="s">
        <v>322</v>
      </c>
      <c r="NW19" s="163"/>
    </row>
    <row r="20" spans="1:387" ht="15" x14ac:dyDescent="0.2">
      <c r="A20" s="123">
        <f>IF(B20="","",VLOOKUP(B20,'Registrovaní tipéri'!$A$2:$B$101,2,FALSE))</f>
        <v>35</v>
      </c>
      <c r="B20" s="172" t="s">
        <v>239</v>
      </c>
      <c r="C20" s="124"/>
      <c r="D20" s="170">
        <v>2</v>
      </c>
      <c r="E20" s="175" t="s">
        <v>0</v>
      </c>
      <c r="F20" s="167">
        <v>3</v>
      </c>
      <c r="G20" s="175" t="s">
        <v>269</v>
      </c>
      <c r="H20" s="174" t="s">
        <v>271</v>
      </c>
      <c r="I20" s="25"/>
      <c r="J20" s="187">
        <v>1</v>
      </c>
      <c r="K20" s="187" t="s">
        <v>0</v>
      </c>
      <c r="L20" s="187">
        <v>2</v>
      </c>
      <c r="M20" s="185" t="s">
        <v>267</v>
      </c>
      <c r="N20" s="186" t="s">
        <v>257</v>
      </c>
      <c r="O20" s="148"/>
      <c r="P20" s="125">
        <v>2</v>
      </c>
      <c r="Q20" s="130" t="s">
        <v>0</v>
      </c>
      <c r="R20" s="125">
        <v>0</v>
      </c>
      <c r="S20" s="185" t="s">
        <v>250</v>
      </c>
      <c r="T20" s="186" t="s">
        <v>254</v>
      </c>
      <c r="U20" s="155"/>
      <c r="V20" s="125">
        <v>0</v>
      </c>
      <c r="W20" s="130" t="s">
        <v>0</v>
      </c>
      <c r="X20" s="125">
        <v>3</v>
      </c>
      <c r="Y20" s="185" t="s">
        <v>267</v>
      </c>
      <c r="Z20" s="186" t="s">
        <v>257</v>
      </c>
      <c r="AA20" s="155"/>
      <c r="AB20" s="125">
        <v>2</v>
      </c>
      <c r="AC20" s="130" t="s">
        <v>0</v>
      </c>
      <c r="AD20" s="125">
        <v>1</v>
      </c>
      <c r="AE20" s="192" t="s">
        <v>267</v>
      </c>
      <c r="AF20" s="193" t="s">
        <v>267</v>
      </c>
      <c r="AG20" s="155"/>
      <c r="AH20" s="125">
        <v>1</v>
      </c>
      <c r="AI20" s="130" t="s">
        <v>0</v>
      </c>
      <c r="AJ20" s="125">
        <v>1</v>
      </c>
      <c r="AK20" s="185" t="s">
        <v>271</v>
      </c>
      <c r="AL20" s="186" t="s">
        <v>266</v>
      </c>
      <c r="AM20" s="155"/>
      <c r="AN20" s="125">
        <v>0</v>
      </c>
      <c r="AO20" s="130" t="s">
        <v>0</v>
      </c>
      <c r="AP20" s="125">
        <v>2</v>
      </c>
      <c r="AQ20" s="185" t="s">
        <v>269</v>
      </c>
      <c r="AR20" s="186" t="s">
        <v>265</v>
      </c>
      <c r="AS20" s="155"/>
      <c r="AT20" s="125">
        <v>1</v>
      </c>
      <c r="AU20" s="130" t="s">
        <v>0</v>
      </c>
      <c r="AV20" s="125">
        <v>3</v>
      </c>
      <c r="AW20" s="185" t="s">
        <v>269</v>
      </c>
      <c r="AX20" s="186" t="s">
        <v>257</v>
      </c>
      <c r="AY20" s="155"/>
      <c r="AZ20" s="125">
        <v>2</v>
      </c>
      <c r="BA20" s="130" t="s">
        <v>0</v>
      </c>
      <c r="BB20" s="125">
        <v>0</v>
      </c>
      <c r="BC20" s="185" t="s">
        <v>269</v>
      </c>
      <c r="BD20" s="186" t="s">
        <v>268</v>
      </c>
      <c r="BE20" s="155"/>
      <c r="BF20" s="125">
        <v>2</v>
      </c>
      <c r="BG20" s="130" t="s">
        <v>0</v>
      </c>
      <c r="BH20" s="125">
        <v>1</v>
      </c>
      <c r="BI20" s="185" t="s">
        <v>267</v>
      </c>
      <c r="BJ20" s="186" t="s">
        <v>271</v>
      </c>
      <c r="BK20" s="155"/>
      <c r="BL20" s="125">
        <v>0</v>
      </c>
      <c r="BM20" s="130" t="s">
        <v>0</v>
      </c>
      <c r="BN20" s="125">
        <v>2</v>
      </c>
      <c r="BO20" s="185" t="s">
        <v>268</v>
      </c>
      <c r="BP20" s="186" t="s">
        <v>269</v>
      </c>
      <c r="BQ20" s="155"/>
      <c r="BR20" s="125">
        <v>3</v>
      </c>
      <c r="BS20" s="130" t="s">
        <v>0</v>
      </c>
      <c r="BT20" s="125">
        <v>1</v>
      </c>
      <c r="BU20" s="185" t="s">
        <v>268</v>
      </c>
      <c r="BV20" s="186" t="s">
        <v>252</v>
      </c>
      <c r="BW20" s="155"/>
      <c r="BX20" s="125">
        <v>2</v>
      </c>
      <c r="BY20" s="130" t="s">
        <v>0</v>
      </c>
      <c r="BZ20" s="125">
        <v>1</v>
      </c>
      <c r="CA20" s="130" t="s">
        <v>267</v>
      </c>
      <c r="CB20" s="169" t="s">
        <v>252</v>
      </c>
      <c r="CC20" s="155"/>
      <c r="CD20" s="125">
        <v>1</v>
      </c>
      <c r="CE20" s="130" t="s">
        <v>0</v>
      </c>
      <c r="CF20" s="125">
        <v>3</v>
      </c>
      <c r="CG20" s="185" t="s">
        <v>269</v>
      </c>
      <c r="CH20" s="186" t="s">
        <v>267</v>
      </c>
      <c r="CI20" s="155"/>
      <c r="CJ20" s="125">
        <v>0</v>
      </c>
      <c r="CK20" s="130" t="s">
        <v>0</v>
      </c>
      <c r="CL20" s="125">
        <v>1</v>
      </c>
      <c r="CM20" s="185" t="s">
        <v>266</v>
      </c>
      <c r="CN20" s="186" t="s">
        <v>267</v>
      </c>
      <c r="CO20" s="155"/>
      <c r="CP20" s="125">
        <v>2</v>
      </c>
      <c r="CQ20" s="130" t="s">
        <v>0</v>
      </c>
      <c r="CR20" s="125">
        <v>2</v>
      </c>
      <c r="CS20" s="185" t="s">
        <v>311</v>
      </c>
      <c r="CT20" s="186" t="s">
        <v>267</v>
      </c>
      <c r="CU20" s="155"/>
      <c r="CV20" s="125">
        <v>2</v>
      </c>
      <c r="CW20" s="130" t="s">
        <v>0</v>
      </c>
      <c r="CX20" s="125">
        <v>1</v>
      </c>
      <c r="CY20" s="185" t="s">
        <v>267</v>
      </c>
      <c r="CZ20" s="186" t="s">
        <v>267</v>
      </c>
      <c r="DA20" s="155"/>
      <c r="DB20" s="125">
        <v>0</v>
      </c>
      <c r="DC20" s="130" t="s">
        <v>0</v>
      </c>
      <c r="DD20" s="125">
        <v>2</v>
      </c>
      <c r="DE20" s="185" t="s">
        <v>266</v>
      </c>
      <c r="DF20" s="186" t="s">
        <v>257</v>
      </c>
      <c r="DG20" s="155"/>
      <c r="DH20" s="125">
        <v>2</v>
      </c>
      <c r="DI20" s="130" t="s">
        <v>0</v>
      </c>
      <c r="DJ20" s="125">
        <v>1</v>
      </c>
      <c r="DK20" s="185" t="s">
        <v>339</v>
      </c>
      <c r="DL20" s="186" t="s">
        <v>257</v>
      </c>
      <c r="DM20" s="155"/>
      <c r="DN20" s="125">
        <v>3</v>
      </c>
      <c r="DO20" s="130" t="s">
        <v>0</v>
      </c>
      <c r="DP20" s="125">
        <v>0</v>
      </c>
      <c r="DQ20" s="185" t="s">
        <v>269</v>
      </c>
      <c r="DR20" s="186" t="s">
        <v>267</v>
      </c>
      <c r="DS20" s="155"/>
      <c r="DT20" s="125">
        <v>2</v>
      </c>
      <c r="DU20" s="130" t="s">
        <v>0</v>
      </c>
      <c r="DV20" s="125">
        <v>2</v>
      </c>
      <c r="DW20" s="185" t="s">
        <v>360</v>
      </c>
      <c r="DX20" s="186" t="s">
        <v>257</v>
      </c>
      <c r="DY20" s="155"/>
      <c r="DZ20" s="125">
        <v>2</v>
      </c>
      <c r="EA20" s="130" t="s">
        <v>0</v>
      </c>
      <c r="EB20" s="125">
        <v>3</v>
      </c>
      <c r="EC20" s="185" t="s">
        <v>269</v>
      </c>
      <c r="ED20" s="186" t="s">
        <v>254</v>
      </c>
      <c r="EE20" s="155"/>
      <c r="EF20" s="125">
        <v>2</v>
      </c>
      <c r="EG20" s="130" t="s">
        <v>0</v>
      </c>
      <c r="EH20" s="125">
        <v>0</v>
      </c>
      <c r="EI20" s="185" t="s">
        <v>264</v>
      </c>
      <c r="EJ20" s="186" t="s">
        <v>266</v>
      </c>
      <c r="EK20" s="155"/>
      <c r="EL20" s="125">
        <v>2</v>
      </c>
      <c r="EM20" s="130" t="s">
        <v>0</v>
      </c>
      <c r="EN20" s="125">
        <v>1</v>
      </c>
      <c r="EO20" s="185" t="s">
        <v>267</v>
      </c>
      <c r="EP20" s="186" t="s">
        <v>269</v>
      </c>
      <c r="EQ20" s="155"/>
      <c r="ER20" s="125">
        <v>2</v>
      </c>
      <c r="ES20" s="130" t="s">
        <v>0</v>
      </c>
      <c r="ET20" s="125">
        <v>2</v>
      </c>
      <c r="EU20" s="185" t="s">
        <v>267</v>
      </c>
      <c r="EV20" s="186" t="s">
        <v>269</v>
      </c>
      <c r="EW20" s="155"/>
      <c r="EX20" s="125"/>
      <c r="EY20" s="130" t="s">
        <v>0</v>
      </c>
      <c r="EZ20" s="125"/>
      <c r="FA20" s="185" t="s">
        <v>322</v>
      </c>
      <c r="FB20" s="186" t="s">
        <v>322</v>
      </c>
      <c r="FC20" s="155"/>
      <c r="FD20" s="125">
        <v>3</v>
      </c>
      <c r="FE20" s="130" t="s">
        <v>0</v>
      </c>
      <c r="FF20" s="125">
        <v>1</v>
      </c>
      <c r="FG20" s="185" t="s">
        <v>269</v>
      </c>
      <c r="FH20" s="186" t="s">
        <v>267</v>
      </c>
      <c r="FI20" s="155"/>
      <c r="FJ20" s="125">
        <v>0</v>
      </c>
      <c r="FK20" s="130" t="s">
        <v>0</v>
      </c>
      <c r="FL20" s="125">
        <v>1</v>
      </c>
      <c r="FM20" s="185" t="s">
        <v>269</v>
      </c>
      <c r="FN20" s="186" t="s">
        <v>267</v>
      </c>
      <c r="FO20" s="155"/>
      <c r="FP20" s="125">
        <v>2</v>
      </c>
      <c r="FQ20" s="130" t="s">
        <v>0</v>
      </c>
      <c r="FR20" s="125">
        <v>1</v>
      </c>
      <c r="FS20" s="185" t="s">
        <v>270</v>
      </c>
      <c r="FT20" s="186" t="s">
        <v>252</v>
      </c>
      <c r="FU20" s="155"/>
      <c r="FV20" s="125">
        <v>2</v>
      </c>
      <c r="FW20" s="130" t="s">
        <v>0</v>
      </c>
      <c r="FX20" s="125">
        <v>3</v>
      </c>
      <c r="FY20" s="185" t="s">
        <v>267</v>
      </c>
      <c r="FZ20" s="186" t="s">
        <v>265</v>
      </c>
      <c r="GA20" s="155"/>
      <c r="GB20" s="125">
        <v>1</v>
      </c>
      <c r="GC20" s="196" t="s">
        <v>0</v>
      </c>
      <c r="GD20" s="125">
        <v>2</v>
      </c>
      <c r="GE20" s="185" t="s">
        <v>267</v>
      </c>
      <c r="GF20" s="186" t="s">
        <v>259</v>
      </c>
      <c r="GG20" s="155"/>
      <c r="GH20" s="125">
        <v>3</v>
      </c>
      <c r="GI20" s="130" t="s">
        <v>0</v>
      </c>
      <c r="GJ20" s="125">
        <v>1</v>
      </c>
      <c r="GK20" s="185" t="s">
        <v>267</v>
      </c>
      <c r="GL20" s="186" t="s">
        <v>254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269</v>
      </c>
      <c r="GX20" s="186" t="s">
        <v>265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269</v>
      </c>
      <c r="HJ20" s="186" t="s">
        <v>257</v>
      </c>
      <c r="HK20" s="155"/>
      <c r="HL20" s="125">
        <v>2</v>
      </c>
      <c r="HM20" s="130" t="s">
        <v>0</v>
      </c>
      <c r="HN20" s="125">
        <v>1</v>
      </c>
      <c r="HO20" s="185" t="s">
        <v>269</v>
      </c>
      <c r="HP20" s="186" t="s">
        <v>374</v>
      </c>
      <c r="HQ20" s="155"/>
      <c r="HR20" s="125">
        <v>2</v>
      </c>
      <c r="HS20" s="130" t="s">
        <v>0</v>
      </c>
      <c r="HT20" s="125">
        <v>1</v>
      </c>
      <c r="HU20" s="185" t="s">
        <v>267</v>
      </c>
      <c r="HV20" s="186" t="s">
        <v>257</v>
      </c>
      <c r="HW20" s="155"/>
      <c r="HX20" s="125">
        <v>2</v>
      </c>
      <c r="HY20" s="130" t="s">
        <v>0</v>
      </c>
      <c r="HZ20" s="125">
        <v>2</v>
      </c>
      <c r="IA20" s="185" t="s">
        <v>269</v>
      </c>
      <c r="IB20" s="186" t="s">
        <v>269</v>
      </c>
      <c r="IC20" s="155"/>
      <c r="ID20" s="125">
        <v>0</v>
      </c>
      <c r="IE20" s="130" t="s">
        <v>0</v>
      </c>
      <c r="IF20" s="125">
        <v>3</v>
      </c>
      <c r="IG20" s="185" t="s">
        <v>268</v>
      </c>
      <c r="IH20" s="186" t="s">
        <v>267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269</v>
      </c>
      <c r="IZ20" s="186" t="s">
        <v>269</v>
      </c>
      <c r="JA20" s="155"/>
      <c r="JB20" s="125">
        <v>2</v>
      </c>
      <c r="JC20" s="130" t="s">
        <v>0</v>
      </c>
      <c r="JD20" s="125">
        <v>2</v>
      </c>
      <c r="JE20" s="185" t="s">
        <v>267</v>
      </c>
      <c r="JF20" s="186" t="s">
        <v>254</v>
      </c>
      <c r="JG20" s="155"/>
      <c r="JH20" s="125">
        <v>1</v>
      </c>
      <c r="JI20" s="130" t="s">
        <v>0</v>
      </c>
      <c r="JJ20" s="125">
        <v>2</v>
      </c>
      <c r="JK20" s="185" t="s">
        <v>268</v>
      </c>
      <c r="JL20" s="186" t="s">
        <v>257</v>
      </c>
      <c r="JM20" s="155"/>
      <c r="JN20" s="125">
        <v>3</v>
      </c>
      <c r="JO20" s="130" t="s">
        <v>0</v>
      </c>
      <c r="JP20" s="125">
        <v>1</v>
      </c>
      <c r="JQ20" s="185" t="s">
        <v>271</v>
      </c>
      <c r="JR20" s="186" t="s">
        <v>257</v>
      </c>
      <c r="JS20" s="155"/>
      <c r="JT20" s="125"/>
      <c r="JU20" s="130" t="s">
        <v>0</v>
      </c>
      <c r="JV20" s="125"/>
      <c r="JW20" s="130"/>
      <c r="JX20" s="169"/>
      <c r="JY20" s="155"/>
      <c r="JZ20" s="125">
        <v>1</v>
      </c>
      <c r="KA20" s="130" t="s">
        <v>0</v>
      </c>
      <c r="KB20" s="125">
        <v>1</v>
      </c>
      <c r="KC20" s="185" t="s">
        <v>267</v>
      </c>
      <c r="KD20" s="186" t="s">
        <v>269</v>
      </c>
      <c r="KE20" s="155"/>
      <c r="KF20" s="125">
        <v>3</v>
      </c>
      <c r="KG20" s="130" t="s">
        <v>0</v>
      </c>
      <c r="KH20" s="125">
        <v>1</v>
      </c>
      <c r="KI20" s="185" t="s">
        <v>269</v>
      </c>
      <c r="KJ20" s="186" t="s">
        <v>254</v>
      </c>
      <c r="KK20" s="155"/>
      <c r="KL20" s="125"/>
      <c r="KM20" s="130" t="s">
        <v>0</v>
      </c>
      <c r="KN20" s="125"/>
      <c r="KO20" s="130"/>
      <c r="KP20" s="169"/>
      <c r="KQ20" s="155"/>
      <c r="KR20" s="125">
        <v>0</v>
      </c>
      <c r="KS20" s="130" t="s">
        <v>0</v>
      </c>
      <c r="KT20" s="125">
        <v>3</v>
      </c>
      <c r="KU20" s="185" t="s">
        <v>269</v>
      </c>
      <c r="KV20" s="186" t="s">
        <v>257</v>
      </c>
      <c r="KW20" s="155"/>
      <c r="KX20" s="125"/>
      <c r="KY20" s="130" t="s">
        <v>0</v>
      </c>
      <c r="KZ20" s="125"/>
      <c r="LA20" s="130"/>
      <c r="LB20" s="169"/>
      <c r="LC20" s="155"/>
      <c r="LD20" s="125">
        <v>4</v>
      </c>
      <c r="LE20" s="130" t="s">
        <v>0</v>
      </c>
      <c r="LF20" s="125">
        <v>0</v>
      </c>
      <c r="LG20" s="185" t="s">
        <v>269</v>
      </c>
      <c r="LH20" s="186" t="s">
        <v>257</v>
      </c>
      <c r="LI20" s="155"/>
      <c r="LJ20" s="125"/>
      <c r="LK20" s="130" t="s">
        <v>0</v>
      </c>
      <c r="LL20" s="125"/>
      <c r="LM20" s="130"/>
      <c r="LN20" s="169"/>
      <c r="LO20" s="155"/>
      <c r="LP20" s="125">
        <v>2</v>
      </c>
      <c r="LQ20" s="130" t="s">
        <v>0</v>
      </c>
      <c r="LR20" s="125">
        <v>3</v>
      </c>
      <c r="LS20" s="185" t="s">
        <v>268</v>
      </c>
      <c r="LT20" s="186" t="s">
        <v>257</v>
      </c>
      <c r="LU20" s="155"/>
      <c r="LV20" s="125">
        <v>4</v>
      </c>
      <c r="LW20" s="130" t="s">
        <v>0</v>
      </c>
      <c r="LX20" s="125">
        <v>1</v>
      </c>
      <c r="LY20" s="185" t="s">
        <v>269</v>
      </c>
      <c r="LZ20" s="186" t="s">
        <v>271</v>
      </c>
      <c r="MA20" s="155"/>
      <c r="MB20" s="125">
        <v>4</v>
      </c>
      <c r="MC20" s="130" t="s">
        <v>0</v>
      </c>
      <c r="MD20" s="125">
        <v>2</v>
      </c>
      <c r="ME20" s="185" t="s">
        <v>374</v>
      </c>
      <c r="MF20" s="186" t="s">
        <v>257</v>
      </c>
      <c r="MG20" s="155"/>
      <c r="MH20" s="125"/>
      <c r="MI20" s="130" t="s">
        <v>0</v>
      </c>
      <c r="MJ20" s="125"/>
      <c r="MK20" s="130"/>
      <c r="ML20" s="169"/>
      <c r="MM20" s="155"/>
      <c r="MN20" s="125">
        <v>0</v>
      </c>
      <c r="MO20" s="130" t="s">
        <v>0</v>
      </c>
      <c r="MP20" s="125">
        <v>1</v>
      </c>
      <c r="MQ20" s="185" t="s">
        <v>267</v>
      </c>
      <c r="MR20" s="186" t="s">
        <v>257</v>
      </c>
      <c r="MS20" s="155"/>
      <c r="MT20" s="125"/>
      <c r="MU20" s="130" t="s">
        <v>0</v>
      </c>
      <c r="MV20" s="125"/>
      <c r="MW20" s="130"/>
      <c r="MX20" s="169"/>
      <c r="MY20" s="155"/>
      <c r="MZ20" s="125">
        <v>2</v>
      </c>
      <c r="NA20" s="130" t="s">
        <v>0</v>
      </c>
      <c r="NB20" s="125">
        <v>0</v>
      </c>
      <c r="NC20" s="185" t="s">
        <v>268</v>
      </c>
      <c r="ND20" s="186" t="s">
        <v>257</v>
      </c>
      <c r="NE20" s="155"/>
      <c r="NF20" s="125"/>
      <c r="NG20" s="130" t="s">
        <v>0</v>
      </c>
      <c r="NH20" s="125"/>
      <c r="NI20" s="185" t="s">
        <v>322</v>
      </c>
      <c r="NJ20" s="186" t="s">
        <v>322</v>
      </c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322</v>
      </c>
      <c r="NV20" s="186" t="s">
        <v>322</v>
      </c>
      <c r="NW20" s="163"/>
    </row>
    <row r="21" spans="1:387" ht="15" x14ac:dyDescent="0.2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267</v>
      </c>
      <c r="H21" s="174" t="s">
        <v>254</v>
      </c>
      <c r="I21" s="25"/>
      <c r="J21" s="187">
        <v>0</v>
      </c>
      <c r="K21" s="187" t="s">
        <v>0</v>
      </c>
      <c r="L21" s="187">
        <v>3</v>
      </c>
      <c r="M21" s="185" t="s">
        <v>267</v>
      </c>
      <c r="N21" s="186" t="s">
        <v>257</v>
      </c>
      <c r="O21" s="148"/>
      <c r="P21" s="125">
        <v>3</v>
      </c>
      <c r="Q21" s="130" t="s">
        <v>0</v>
      </c>
      <c r="R21" s="125">
        <v>1</v>
      </c>
      <c r="S21" s="185" t="s">
        <v>269</v>
      </c>
      <c r="T21" s="186" t="s">
        <v>257</v>
      </c>
      <c r="U21" s="155"/>
      <c r="V21" s="125"/>
      <c r="W21" s="130" t="s">
        <v>0</v>
      </c>
      <c r="X21" s="125"/>
      <c r="Y21" s="185" t="s">
        <v>322</v>
      </c>
      <c r="Z21" s="186" t="s">
        <v>322</v>
      </c>
      <c r="AA21" s="155"/>
      <c r="AB21" s="125">
        <v>2</v>
      </c>
      <c r="AC21" s="130" t="s">
        <v>0</v>
      </c>
      <c r="AD21" s="125">
        <v>0</v>
      </c>
      <c r="AE21" s="192" t="s">
        <v>267</v>
      </c>
      <c r="AF21" s="193" t="s">
        <v>257</v>
      </c>
      <c r="AG21" s="155"/>
      <c r="AH21" s="125">
        <v>3</v>
      </c>
      <c r="AI21" s="130" t="s">
        <v>0</v>
      </c>
      <c r="AJ21" s="125">
        <v>1</v>
      </c>
      <c r="AK21" s="185" t="s">
        <v>267</v>
      </c>
      <c r="AL21" s="186" t="s">
        <v>257</v>
      </c>
      <c r="AM21" s="155"/>
      <c r="AN21" s="125">
        <v>0</v>
      </c>
      <c r="AO21" s="130" t="s">
        <v>0</v>
      </c>
      <c r="AP21" s="125">
        <v>3</v>
      </c>
      <c r="AQ21" s="185" t="s">
        <v>267</v>
      </c>
      <c r="AR21" s="186" t="s">
        <v>257</v>
      </c>
      <c r="AS21" s="155"/>
      <c r="AT21" s="125">
        <v>1</v>
      </c>
      <c r="AU21" s="130" t="s">
        <v>0</v>
      </c>
      <c r="AV21" s="125">
        <v>2</v>
      </c>
      <c r="AW21" s="185" t="s">
        <v>269</v>
      </c>
      <c r="AX21" s="186" t="s">
        <v>267</v>
      </c>
      <c r="AY21" s="155"/>
      <c r="AZ21" s="125"/>
      <c r="BA21" s="130" t="s">
        <v>0</v>
      </c>
      <c r="BB21" s="125"/>
      <c r="BC21" s="185" t="s">
        <v>322</v>
      </c>
      <c r="BD21" s="186" t="s">
        <v>322</v>
      </c>
      <c r="BE21" s="155"/>
      <c r="BF21" s="125">
        <v>1</v>
      </c>
      <c r="BG21" s="130" t="s">
        <v>0</v>
      </c>
      <c r="BH21" s="125">
        <v>0</v>
      </c>
      <c r="BI21" s="185" t="s">
        <v>269</v>
      </c>
      <c r="BJ21" s="186" t="s">
        <v>267</v>
      </c>
      <c r="BK21" s="155"/>
      <c r="BL21" s="125"/>
      <c r="BM21" s="130" t="s">
        <v>0</v>
      </c>
      <c r="BN21" s="125"/>
      <c r="BO21" s="185" t="s">
        <v>322</v>
      </c>
      <c r="BP21" s="186" t="s">
        <v>322</v>
      </c>
      <c r="BQ21" s="155"/>
      <c r="BR21" s="125">
        <v>2</v>
      </c>
      <c r="BS21" s="130" t="s">
        <v>0</v>
      </c>
      <c r="BT21" s="125">
        <v>1</v>
      </c>
      <c r="BU21" s="185" t="s">
        <v>267</v>
      </c>
      <c r="BV21" s="186" t="s">
        <v>257</v>
      </c>
      <c r="BW21" s="155"/>
      <c r="BX21" s="125">
        <v>3</v>
      </c>
      <c r="BY21" s="130" t="s">
        <v>0</v>
      </c>
      <c r="BZ21" s="125">
        <v>0</v>
      </c>
      <c r="CA21" s="130" t="s">
        <v>267</v>
      </c>
      <c r="CB21" s="169" t="s">
        <v>267</v>
      </c>
      <c r="CC21" s="155"/>
      <c r="CD21" s="125">
        <v>1</v>
      </c>
      <c r="CE21" s="130" t="s">
        <v>0</v>
      </c>
      <c r="CF21" s="125">
        <v>3</v>
      </c>
      <c r="CG21" s="185" t="s">
        <v>269</v>
      </c>
      <c r="CH21" s="186" t="s">
        <v>267</v>
      </c>
      <c r="CI21" s="155"/>
      <c r="CJ21" s="125">
        <v>0</v>
      </c>
      <c r="CK21" s="130" t="s">
        <v>0</v>
      </c>
      <c r="CL21" s="125">
        <v>2</v>
      </c>
      <c r="CM21" s="185" t="s">
        <v>269</v>
      </c>
      <c r="CN21" s="186" t="s">
        <v>267</v>
      </c>
      <c r="CO21" s="155"/>
      <c r="CP21" s="125">
        <v>1</v>
      </c>
      <c r="CQ21" s="130" t="s">
        <v>0</v>
      </c>
      <c r="CR21" s="125">
        <v>1</v>
      </c>
      <c r="CS21" s="185" t="s">
        <v>269</v>
      </c>
      <c r="CT21" s="186" t="s">
        <v>310</v>
      </c>
      <c r="CU21" s="155"/>
      <c r="CV21" s="125">
        <v>2</v>
      </c>
      <c r="CW21" s="130" t="s">
        <v>0</v>
      </c>
      <c r="CX21" s="125">
        <v>1</v>
      </c>
      <c r="CY21" s="185" t="s">
        <v>267</v>
      </c>
      <c r="CZ21" s="186" t="s">
        <v>267</v>
      </c>
      <c r="DA21" s="155"/>
      <c r="DB21" s="125">
        <v>0</v>
      </c>
      <c r="DC21" s="130" t="s">
        <v>0</v>
      </c>
      <c r="DD21" s="125">
        <v>2</v>
      </c>
      <c r="DE21" s="185" t="s">
        <v>267</v>
      </c>
      <c r="DF21" s="186" t="s">
        <v>267</v>
      </c>
      <c r="DG21" s="155"/>
      <c r="DH21" s="125">
        <v>0</v>
      </c>
      <c r="DI21" s="130" t="s">
        <v>0</v>
      </c>
      <c r="DJ21" s="125">
        <v>2</v>
      </c>
      <c r="DK21" s="185" t="s">
        <v>267</v>
      </c>
      <c r="DL21" s="186" t="s">
        <v>267</v>
      </c>
      <c r="DM21" s="155"/>
      <c r="DN21" s="125">
        <v>4</v>
      </c>
      <c r="DO21" s="130" t="s">
        <v>0</v>
      </c>
      <c r="DP21" s="125">
        <v>1</v>
      </c>
      <c r="DQ21" s="185" t="s">
        <v>269</v>
      </c>
      <c r="DR21" s="186" t="s">
        <v>267</v>
      </c>
      <c r="DS21" s="155"/>
      <c r="DT21" s="125">
        <v>2</v>
      </c>
      <c r="DU21" s="130" t="s">
        <v>0</v>
      </c>
      <c r="DV21" s="125">
        <v>1</v>
      </c>
      <c r="DW21" s="185" t="s">
        <v>267</v>
      </c>
      <c r="DX21" s="186" t="s">
        <v>267</v>
      </c>
      <c r="DY21" s="155"/>
      <c r="DZ21" s="125">
        <v>1</v>
      </c>
      <c r="EA21" s="130" t="s">
        <v>0</v>
      </c>
      <c r="EB21" s="125">
        <v>2</v>
      </c>
      <c r="EC21" s="185" t="s">
        <v>269</v>
      </c>
      <c r="ED21" s="186" t="s">
        <v>267</v>
      </c>
      <c r="EE21" s="155"/>
      <c r="EF21" s="125">
        <v>2</v>
      </c>
      <c r="EG21" s="130" t="s">
        <v>0</v>
      </c>
      <c r="EH21" s="125">
        <v>0</v>
      </c>
      <c r="EI21" s="185" t="s">
        <v>270</v>
      </c>
      <c r="EJ21" s="186" t="s">
        <v>252</v>
      </c>
      <c r="EK21" s="155"/>
      <c r="EL21" s="125">
        <v>4</v>
      </c>
      <c r="EM21" s="130" t="s">
        <v>0</v>
      </c>
      <c r="EN21" s="125">
        <v>0</v>
      </c>
      <c r="EO21" s="185" t="s">
        <v>269</v>
      </c>
      <c r="EP21" s="186" t="s">
        <v>267</v>
      </c>
      <c r="EQ21" s="155"/>
      <c r="ER21" s="125">
        <v>1</v>
      </c>
      <c r="ES21" s="130" t="s">
        <v>0</v>
      </c>
      <c r="ET21" s="125">
        <v>2</v>
      </c>
      <c r="EU21" s="185" t="s">
        <v>269</v>
      </c>
      <c r="EV21" s="186" t="s">
        <v>267</v>
      </c>
      <c r="EW21" s="155"/>
      <c r="EX21" s="125">
        <v>0</v>
      </c>
      <c r="EY21" s="130" t="s">
        <v>0</v>
      </c>
      <c r="EZ21" s="125">
        <v>2</v>
      </c>
      <c r="FA21" s="185" t="s">
        <v>269</v>
      </c>
      <c r="FB21" s="186" t="s">
        <v>267</v>
      </c>
      <c r="FC21" s="155"/>
      <c r="FD21" s="125"/>
      <c r="FE21" s="130" t="s">
        <v>0</v>
      </c>
      <c r="FF21" s="125"/>
      <c r="FG21" s="185" t="s">
        <v>322</v>
      </c>
      <c r="FH21" s="186" t="s">
        <v>322</v>
      </c>
      <c r="FI21" s="155"/>
      <c r="FJ21" s="125">
        <v>2</v>
      </c>
      <c r="FK21" s="130" t="s">
        <v>0</v>
      </c>
      <c r="FL21" s="125">
        <v>3</v>
      </c>
      <c r="FM21" s="185" t="s">
        <v>269</v>
      </c>
      <c r="FN21" s="186" t="s">
        <v>267</v>
      </c>
      <c r="FO21" s="155"/>
      <c r="FP21" s="125"/>
      <c r="FQ21" s="130" t="s">
        <v>0</v>
      </c>
      <c r="FR21" s="125"/>
      <c r="FS21" s="185" t="s">
        <v>322</v>
      </c>
      <c r="FT21" s="186" t="s">
        <v>322</v>
      </c>
      <c r="FU21" s="155"/>
      <c r="FV21" s="125"/>
      <c r="FW21" s="130" t="s">
        <v>0</v>
      </c>
      <c r="FX21" s="125"/>
      <c r="FY21" s="185" t="s">
        <v>322</v>
      </c>
      <c r="FZ21" s="186" t="s">
        <v>322</v>
      </c>
      <c r="GA21" s="155"/>
      <c r="GB21" s="125"/>
      <c r="GC21" s="196" t="s">
        <v>0</v>
      </c>
      <c r="GD21" s="125"/>
      <c r="GE21" s="185" t="s">
        <v>322</v>
      </c>
      <c r="GF21" s="186" t="s">
        <v>322</v>
      </c>
      <c r="GG21" s="155"/>
      <c r="GH21" s="125"/>
      <c r="GI21" s="130" t="s">
        <v>0</v>
      </c>
      <c r="GJ21" s="125"/>
      <c r="GK21" s="185" t="s">
        <v>322</v>
      </c>
      <c r="GL21" s="186" t="s">
        <v>322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322</v>
      </c>
      <c r="GX21" s="186" t="s">
        <v>322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322</v>
      </c>
      <c r="HJ21" s="186" t="s">
        <v>322</v>
      </c>
      <c r="HK21" s="155"/>
      <c r="HL21" s="125"/>
      <c r="HM21" s="130" t="s">
        <v>0</v>
      </c>
      <c r="HN21" s="125"/>
      <c r="HO21" s="185" t="s">
        <v>322</v>
      </c>
      <c r="HP21" s="186" t="s">
        <v>322</v>
      </c>
      <c r="HQ21" s="155"/>
      <c r="HR21" s="125"/>
      <c r="HS21" s="130" t="s">
        <v>0</v>
      </c>
      <c r="HT21" s="125"/>
      <c r="HU21" s="185" t="s">
        <v>322</v>
      </c>
      <c r="HV21" s="186" t="s">
        <v>322</v>
      </c>
      <c r="HW21" s="155"/>
      <c r="HX21" s="125"/>
      <c r="HY21" s="130" t="s">
        <v>0</v>
      </c>
      <c r="HZ21" s="125"/>
      <c r="IA21" s="185" t="s">
        <v>322</v>
      </c>
      <c r="IB21" s="186" t="s">
        <v>322</v>
      </c>
      <c r="IC21" s="155"/>
      <c r="ID21" s="125">
        <v>1</v>
      </c>
      <c r="IE21" s="130" t="s">
        <v>0</v>
      </c>
      <c r="IF21" s="125">
        <v>3</v>
      </c>
      <c r="IG21" s="185" t="s">
        <v>269</v>
      </c>
      <c r="IH21" s="186" t="s">
        <v>267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322</v>
      </c>
      <c r="IZ21" s="186" t="s">
        <v>322</v>
      </c>
      <c r="JA21" s="155"/>
      <c r="JB21" s="125"/>
      <c r="JC21" s="130" t="s">
        <v>0</v>
      </c>
      <c r="JD21" s="125"/>
      <c r="JE21" s="185" t="s">
        <v>322</v>
      </c>
      <c r="JF21" s="186" t="s">
        <v>322</v>
      </c>
      <c r="JG21" s="155"/>
      <c r="JH21" s="125"/>
      <c r="JI21" s="130" t="s">
        <v>0</v>
      </c>
      <c r="JJ21" s="125"/>
      <c r="JK21" s="185" t="s">
        <v>322</v>
      </c>
      <c r="JL21" s="186" t="s">
        <v>322</v>
      </c>
      <c r="JM21" s="155"/>
      <c r="JN21" s="125"/>
      <c r="JO21" s="130" t="s">
        <v>0</v>
      </c>
      <c r="JP21" s="125"/>
      <c r="JQ21" s="185" t="s">
        <v>322</v>
      </c>
      <c r="JR21" s="186" t="s">
        <v>322</v>
      </c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85" t="s">
        <v>322</v>
      </c>
      <c r="KD21" s="186" t="s">
        <v>322</v>
      </c>
      <c r="KE21" s="155"/>
      <c r="KF21" s="125"/>
      <c r="KG21" s="130" t="s">
        <v>0</v>
      </c>
      <c r="KH21" s="125"/>
      <c r="KI21" s="185" t="s">
        <v>322</v>
      </c>
      <c r="KJ21" s="186" t="s">
        <v>322</v>
      </c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85" t="s">
        <v>322</v>
      </c>
      <c r="KV21" s="186" t="s">
        <v>322</v>
      </c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85" t="s">
        <v>322</v>
      </c>
      <c r="LH21" s="186" t="s">
        <v>322</v>
      </c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85" t="s">
        <v>322</v>
      </c>
      <c r="LT21" s="186" t="s">
        <v>322</v>
      </c>
      <c r="LU21" s="155"/>
      <c r="LV21" s="125"/>
      <c r="LW21" s="130" t="s">
        <v>0</v>
      </c>
      <c r="LX21" s="125"/>
      <c r="LY21" s="185" t="s">
        <v>322</v>
      </c>
      <c r="LZ21" s="186" t="s">
        <v>322</v>
      </c>
      <c r="MA21" s="155"/>
      <c r="MB21" s="125"/>
      <c r="MC21" s="130" t="s">
        <v>0</v>
      </c>
      <c r="MD21" s="125"/>
      <c r="ME21" s="185" t="s">
        <v>322</v>
      </c>
      <c r="MF21" s="186" t="s">
        <v>322</v>
      </c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85" t="s">
        <v>322</v>
      </c>
      <c r="MR21" s="186" t="s">
        <v>322</v>
      </c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85" t="s">
        <v>322</v>
      </c>
      <c r="ND21" s="186" t="s">
        <v>322</v>
      </c>
      <c r="NE21" s="155"/>
      <c r="NF21" s="125"/>
      <c r="NG21" s="130" t="s">
        <v>0</v>
      </c>
      <c r="NH21" s="125"/>
      <c r="NI21" s="185" t="s">
        <v>322</v>
      </c>
      <c r="NJ21" s="186" t="s">
        <v>322</v>
      </c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322</v>
      </c>
      <c r="NV21" s="186" t="s">
        <v>322</v>
      </c>
      <c r="NW21" s="163"/>
    </row>
    <row r="22" spans="1:387" ht="15" x14ac:dyDescent="0.2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267</v>
      </c>
      <c r="H22" s="174" t="s">
        <v>266</v>
      </c>
      <c r="I22" s="25"/>
      <c r="J22" s="187">
        <v>0</v>
      </c>
      <c r="K22" s="187" t="s">
        <v>0</v>
      </c>
      <c r="L22" s="187">
        <v>3</v>
      </c>
      <c r="M22" s="185" t="s">
        <v>267</v>
      </c>
      <c r="N22" s="186" t="s">
        <v>271</v>
      </c>
      <c r="O22" s="148"/>
      <c r="P22" s="125">
        <v>2</v>
      </c>
      <c r="Q22" s="130" t="s">
        <v>0</v>
      </c>
      <c r="R22" s="125">
        <v>0</v>
      </c>
      <c r="S22" s="185" t="s">
        <v>269</v>
      </c>
      <c r="T22" s="186" t="s">
        <v>267</v>
      </c>
      <c r="U22" s="155"/>
      <c r="V22" s="125">
        <v>1</v>
      </c>
      <c r="W22" s="130" t="s">
        <v>0</v>
      </c>
      <c r="X22" s="125">
        <v>1</v>
      </c>
      <c r="Y22" s="185" t="s">
        <v>267</v>
      </c>
      <c r="Z22" s="186" t="s">
        <v>254</v>
      </c>
      <c r="AA22" s="155"/>
      <c r="AB22" s="125">
        <v>3</v>
      </c>
      <c r="AC22" s="130" t="s">
        <v>0</v>
      </c>
      <c r="AD22" s="125">
        <v>0</v>
      </c>
      <c r="AE22" s="192" t="s">
        <v>267</v>
      </c>
      <c r="AF22" s="193" t="s">
        <v>271</v>
      </c>
      <c r="AG22" s="155"/>
      <c r="AH22" s="125">
        <v>4</v>
      </c>
      <c r="AI22" s="130" t="s">
        <v>0</v>
      </c>
      <c r="AJ22" s="125">
        <v>0</v>
      </c>
      <c r="AK22" s="185" t="s">
        <v>267</v>
      </c>
      <c r="AL22" s="186" t="s">
        <v>267</v>
      </c>
      <c r="AM22" s="155"/>
      <c r="AN22" s="125">
        <v>0</v>
      </c>
      <c r="AO22" s="130" t="s">
        <v>0</v>
      </c>
      <c r="AP22" s="125">
        <v>1</v>
      </c>
      <c r="AQ22" s="185" t="s">
        <v>269</v>
      </c>
      <c r="AR22" s="186" t="s">
        <v>257</v>
      </c>
      <c r="AS22" s="155"/>
      <c r="AT22" s="125">
        <v>2</v>
      </c>
      <c r="AU22" s="130" t="s">
        <v>0</v>
      </c>
      <c r="AV22" s="125">
        <v>2</v>
      </c>
      <c r="AW22" s="185" t="s">
        <v>268</v>
      </c>
      <c r="AX22" s="186" t="s">
        <v>267</v>
      </c>
      <c r="AY22" s="155"/>
      <c r="AZ22" s="125"/>
      <c r="BA22" s="130" t="s">
        <v>0</v>
      </c>
      <c r="BB22" s="125"/>
      <c r="BC22" s="185" t="s">
        <v>322</v>
      </c>
      <c r="BD22" s="186" t="s">
        <v>322</v>
      </c>
      <c r="BE22" s="155"/>
      <c r="BF22" s="125">
        <v>1</v>
      </c>
      <c r="BG22" s="130" t="s">
        <v>0</v>
      </c>
      <c r="BH22" s="125">
        <v>0</v>
      </c>
      <c r="BI22" s="185" t="s">
        <v>267</v>
      </c>
      <c r="BJ22" s="186" t="s">
        <v>259</v>
      </c>
      <c r="BK22" s="155"/>
      <c r="BL22" s="125"/>
      <c r="BM22" s="130" t="s">
        <v>0</v>
      </c>
      <c r="BN22" s="125"/>
      <c r="BO22" s="185" t="s">
        <v>322</v>
      </c>
      <c r="BP22" s="186" t="s">
        <v>322</v>
      </c>
      <c r="BQ22" s="155"/>
      <c r="BR22" s="125">
        <v>3</v>
      </c>
      <c r="BS22" s="130" t="s">
        <v>0</v>
      </c>
      <c r="BT22" s="125">
        <v>1</v>
      </c>
      <c r="BU22" s="185" t="s">
        <v>268</v>
      </c>
      <c r="BV22" s="186" t="s">
        <v>257</v>
      </c>
      <c r="BW22" s="155"/>
      <c r="BX22" s="125">
        <v>2</v>
      </c>
      <c r="BY22" s="130" t="s">
        <v>0</v>
      </c>
      <c r="BZ22" s="125">
        <v>0</v>
      </c>
      <c r="CA22" s="130" t="s">
        <v>269</v>
      </c>
      <c r="CB22" s="169" t="s">
        <v>252</v>
      </c>
      <c r="CC22" s="155"/>
      <c r="CD22" s="125"/>
      <c r="CE22" s="130" t="s">
        <v>0</v>
      </c>
      <c r="CF22" s="125"/>
      <c r="CG22" s="185" t="s">
        <v>322</v>
      </c>
      <c r="CH22" s="186" t="s">
        <v>322</v>
      </c>
      <c r="CI22" s="155"/>
      <c r="CJ22" s="125">
        <v>1</v>
      </c>
      <c r="CK22" s="130" t="s">
        <v>0</v>
      </c>
      <c r="CL22" s="125">
        <v>2</v>
      </c>
      <c r="CM22" s="185" t="s">
        <v>268</v>
      </c>
      <c r="CN22" s="186" t="s">
        <v>259</v>
      </c>
      <c r="CO22" s="155"/>
      <c r="CP22" s="125">
        <v>1</v>
      </c>
      <c r="CQ22" s="130" t="s">
        <v>0</v>
      </c>
      <c r="CR22" s="125">
        <v>2</v>
      </c>
      <c r="CS22" s="185" t="s">
        <v>311</v>
      </c>
      <c r="CT22" s="186" t="s">
        <v>310</v>
      </c>
      <c r="CU22" s="155"/>
      <c r="CV22" s="125">
        <v>2</v>
      </c>
      <c r="CW22" s="130" t="s">
        <v>0</v>
      </c>
      <c r="CX22" s="125">
        <v>0</v>
      </c>
      <c r="CY22" s="185" t="s">
        <v>267</v>
      </c>
      <c r="CZ22" s="186" t="s">
        <v>269</v>
      </c>
      <c r="DA22" s="155"/>
      <c r="DB22" s="125">
        <v>1</v>
      </c>
      <c r="DC22" s="130" t="s">
        <v>0</v>
      </c>
      <c r="DD22" s="125">
        <v>2</v>
      </c>
      <c r="DE22" s="185" t="s">
        <v>266</v>
      </c>
      <c r="DF22" s="186" t="s">
        <v>257</v>
      </c>
      <c r="DG22" s="155"/>
      <c r="DH22" s="125">
        <v>0</v>
      </c>
      <c r="DI22" s="130" t="s">
        <v>0</v>
      </c>
      <c r="DJ22" s="125">
        <v>2</v>
      </c>
      <c r="DK22" s="185" t="s">
        <v>267</v>
      </c>
      <c r="DL22" s="186" t="s">
        <v>267</v>
      </c>
      <c r="DM22" s="155"/>
      <c r="DN22" s="125">
        <v>4</v>
      </c>
      <c r="DO22" s="130" t="s">
        <v>0</v>
      </c>
      <c r="DP22" s="125">
        <v>0</v>
      </c>
      <c r="DQ22" s="185" t="s">
        <v>269</v>
      </c>
      <c r="DR22" s="186" t="s">
        <v>267</v>
      </c>
      <c r="DS22" s="155"/>
      <c r="DT22" s="125">
        <v>1</v>
      </c>
      <c r="DU22" s="130" t="s">
        <v>0</v>
      </c>
      <c r="DV22" s="125">
        <v>1</v>
      </c>
      <c r="DW22" s="185" t="s">
        <v>267</v>
      </c>
      <c r="DX22" s="186" t="s">
        <v>361</v>
      </c>
      <c r="DY22" s="155"/>
      <c r="DZ22" s="125">
        <v>1</v>
      </c>
      <c r="EA22" s="130" t="s">
        <v>0</v>
      </c>
      <c r="EB22" s="125">
        <v>2</v>
      </c>
      <c r="EC22" s="185" t="s">
        <v>267</v>
      </c>
      <c r="ED22" s="186" t="s">
        <v>254</v>
      </c>
      <c r="EE22" s="155"/>
      <c r="EF22" s="125">
        <v>2</v>
      </c>
      <c r="EG22" s="130" t="s">
        <v>0</v>
      </c>
      <c r="EH22" s="125">
        <v>0</v>
      </c>
      <c r="EI22" s="185" t="s">
        <v>270</v>
      </c>
      <c r="EJ22" s="186" t="s">
        <v>252</v>
      </c>
      <c r="EK22" s="155"/>
      <c r="EL22" s="125">
        <v>2</v>
      </c>
      <c r="EM22" s="130" t="s">
        <v>0</v>
      </c>
      <c r="EN22" s="125">
        <v>0</v>
      </c>
      <c r="EO22" s="185" t="s">
        <v>267</v>
      </c>
      <c r="EP22" s="186" t="s">
        <v>267</v>
      </c>
      <c r="EQ22" s="155"/>
      <c r="ER22" s="125">
        <v>0</v>
      </c>
      <c r="ES22" s="130" t="s">
        <v>0</v>
      </c>
      <c r="ET22" s="125">
        <v>5</v>
      </c>
      <c r="EU22" s="185" t="s">
        <v>267</v>
      </c>
      <c r="EV22" s="186" t="s">
        <v>254</v>
      </c>
      <c r="EW22" s="155"/>
      <c r="EX22" s="125">
        <v>0</v>
      </c>
      <c r="EY22" s="130" t="s">
        <v>0</v>
      </c>
      <c r="EZ22" s="125">
        <v>1</v>
      </c>
      <c r="FA22" s="185" t="s">
        <v>267</v>
      </c>
      <c r="FB22" s="186" t="s">
        <v>262</v>
      </c>
      <c r="FC22" s="155"/>
      <c r="FD22" s="125">
        <v>2</v>
      </c>
      <c r="FE22" s="130" t="s">
        <v>0</v>
      </c>
      <c r="FF22" s="125">
        <v>0</v>
      </c>
      <c r="FG22" s="185" t="s">
        <v>267</v>
      </c>
      <c r="FH22" s="186" t="s">
        <v>267</v>
      </c>
      <c r="FI22" s="155"/>
      <c r="FJ22" s="125">
        <v>0</v>
      </c>
      <c r="FK22" s="130" t="s">
        <v>0</v>
      </c>
      <c r="FL22" s="125">
        <v>1</v>
      </c>
      <c r="FM22" s="185" t="s">
        <v>269</v>
      </c>
      <c r="FN22" s="186" t="s">
        <v>267</v>
      </c>
      <c r="FO22" s="155"/>
      <c r="FP22" s="125">
        <v>1</v>
      </c>
      <c r="FQ22" s="130" t="s">
        <v>0</v>
      </c>
      <c r="FR22" s="125">
        <v>1</v>
      </c>
      <c r="FS22" s="185" t="s">
        <v>270</v>
      </c>
      <c r="FT22" s="186" t="s">
        <v>374</v>
      </c>
      <c r="FU22" s="155"/>
      <c r="FV22" s="125">
        <v>2</v>
      </c>
      <c r="FW22" s="130" t="s">
        <v>0</v>
      </c>
      <c r="FX22" s="125">
        <v>0</v>
      </c>
      <c r="FY22" s="185" t="s">
        <v>383</v>
      </c>
      <c r="FZ22" s="186" t="s">
        <v>384</v>
      </c>
      <c r="GA22" s="155"/>
      <c r="GB22" s="125">
        <v>3</v>
      </c>
      <c r="GC22" s="196" t="s">
        <v>0</v>
      </c>
      <c r="GD22" s="125">
        <v>1</v>
      </c>
      <c r="GE22" s="185" t="s">
        <v>377</v>
      </c>
      <c r="GF22" s="186" t="s">
        <v>254</v>
      </c>
      <c r="GG22" s="155"/>
      <c r="GH22" s="125"/>
      <c r="GI22" s="130" t="s">
        <v>0</v>
      </c>
      <c r="GJ22" s="125"/>
      <c r="GK22" s="185" t="s">
        <v>322</v>
      </c>
      <c r="GL22" s="186" t="s">
        <v>322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374</v>
      </c>
      <c r="GX22" s="186" t="s">
        <v>269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374</v>
      </c>
      <c r="HJ22" s="186" t="s">
        <v>265</v>
      </c>
      <c r="HK22" s="155"/>
      <c r="HL22" s="125">
        <v>1</v>
      </c>
      <c r="HM22" s="130" t="s">
        <v>0</v>
      </c>
      <c r="HN22" s="125">
        <v>1</v>
      </c>
      <c r="HO22" s="185" t="s">
        <v>267</v>
      </c>
      <c r="HP22" s="186" t="s">
        <v>374</v>
      </c>
      <c r="HQ22" s="155"/>
      <c r="HR22" s="125">
        <v>2</v>
      </c>
      <c r="HS22" s="130" t="s">
        <v>0</v>
      </c>
      <c r="HT22" s="125">
        <v>0</v>
      </c>
      <c r="HU22" s="185" t="s">
        <v>269</v>
      </c>
      <c r="HV22" s="186" t="s">
        <v>257</v>
      </c>
      <c r="HW22" s="155"/>
      <c r="HX22" s="125">
        <v>1</v>
      </c>
      <c r="HY22" s="130" t="s">
        <v>0</v>
      </c>
      <c r="HZ22" s="125">
        <v>1</v>
      </c>
      <c r="IA22" s="185" t="s">
        <v>269</v>
      </c>
      <c r="IB22" s="186" t="s">
        <v>374</v>
      </c>
      <c r="IC22" s="155"/>
      <c r="ID22" s="125">
        <v>1</v>
      </c>
      <c r="IE22" s="130" t="s">
        <v>0</v>
      </c>
      <c r="IF22" s="125">
        <v>1</v>
      </c>
      <c r="IG22" s="185" t="s">
        <v>267</v>
      </c>
      <c r="IH22" s="186" t="s">
        <v>374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269</v>
      </c>
      <c r="IZ22" s="186" t="s">
        <v>374</v>
      </c>
      <c r="JA22" s="155"/>
      <c r="JB22" s="125">
        <v>3</v>
      </c>
      <c r="JC22" s="130" t="s">
        <v>0</v>
      </c>
      <c r="JD22" s="125">
        <v>0</v>
      </c>
      <c r="JE22" s="185" t="s">
        <v>403</v>
      </c>
      <c r="JF22" s="186" t="s">
        <v>402</v>
      </c>
      <c r="JG22" s="155"/>
      <c r="JH22" s="125">
        <v>1</v>
      </c>
      <c r="JI22" s="130" t="s">
        <v>0</v>
      </c>
      <c r="JJ22" s="125">
        <v>2</v>
      </c>
      <c r="JK22" s="185" t="s">
        <v>374</v>
      </c>
      <c r="JL22" s="186" t="s">
        <v>269</v>
      </c>
      <c r="JM22" s="155"/>
      <c r="JN22" s="125">
        <v>2</v>
      </c>
      <c r="JO22" s="130" t="s">
        <v>0</v>
      </c>
      <c r="JP22" s="125">
        <v>0</v>
      </c>
      <c r="JQ22" s="185" t="s">
        <v>374</v>
      </c>
      <c r="JR22" s="186" t="s">
        <v>267</v>
      </c>
      <c r="JS22" s="155"/>
      <c r="JT22" s="125"/>
      <c r="JU22" s="130" t="s">
        <v>0</v>
      </c>
      <c r="JV22" s="125"/>
      <c r="JW22" s="130"/>
      <c r="JX22" s="169"/>
      <c r="JY22" s="155"/>
      <c r="JZ22" s="125">
        <v>1</v>
      </c>
      <c r="KA22" s="130" t="s">
        <v>0</v>
      </c>
      <c r="KB22" s="125">
        <v>1</v>
      </c>
      <c r="KC22" s="185" t="s">
        <v>374</v>
      </c>
      <c r="KD22" s="186" t="s">
        <v>267</v>
      </c>
      <c r="KE22" s="155"/>
      <c r="KF22" s="125">
        <v>0</v>
      </c>
      <c r="KG22" s="130" t="s">
        <v>0</v>
      </c>
      <c r="KH22" s="125">
        <v>2</v>
      </c>
      <c r="KI22" s="185" t="s">
        <v>341</v>
      </c>
      <c r="KJ22" s="186" t="s">
        <v>342</v>
      </c>
      <c r="KK22" s="155"/>
      <c r="KL22" s="125"/>
      <c r="KM22" s="130" t="s">
        <v>0</v>
      </c>
      <c r="KN22" s="125"/>
      <c r="KO22" s="130"/>
      <c r="KP22" s="169"/>
      <c r="KQ22" s="155"/>
      <c r="KR22" s="125">
        <v>2</v>
      </c>
      <c r="KS22" s="130" t="s">
        <v>0</v>
      </c>
      <c r="KT22" s="125">
        <v>2</v>
      </c>
      <c r="KU22" s="185" t="s">
        <v>374</v>
      </c>
      <c r="KV22" s="186" t="s">
        <v>267</v>
      </c>
      <c r="KW22" s="155"/>
      <c r="KX22" s="125"/>
      <c r="KY22" s="130" t="s">
        <v>0</v>
      </c>
      <c r="KZ22" s="125"/>
      <c r="LA22" s="130"/>
      <c r="LB22" s="169"/>
      <c r="LC22" s="155"/>
      <c r="LD22" s="125">
        <v>1</v>
      </c>
      <c r="LE22" s="130" t="s">
        <v>0</v>
      </c>
      <c r="LF22" s="125">
        <v>0</v>
      </c>
      <c r="LG22" s="185" t="s">
        <v>267</v>
      </c>
      <c r="LH22" s="186" t="s">
        <v>268</v>
      </c>
      <c r="LI22" s="155"/>
      <c r="LJ22" s="125"/>
      <c r="LK22" s="130" t="s">
        <v>0</v>
      </c>
      <c r="LL22" s="125"/>
      <c r="LM22" s="130"/>
      <c r="LN22" s="169"/>
      <c r="LO22" s="155"/>
      <c r="LP22" s="125">
        <v>1</v>
      </c>
      <c r="LQ22" s="130" t="s">
        <v>0</v>
      </c>
      <c r="LR22" s="125">
        <v>3</v>
      </c>
      <c r="LS22" s="185" t="s">
        <v>269</v>
      </c>
      <c r="LT22" s="186" t="s">
        <v>257</v>
      </c>
      <c r="LU22" s="155"/>
      <c r="LV22" s="125">
        <v>2</v>
      </c>
      <c r="LW22" s="130" t="s">
        <v>0</v>
      </c>
      <c r="LX22" s="125">
        <v>0</v>
      </c>
      <c r="LY22" s="185" t="s">
        <v>267</v>
      </c>
      <c r="LZ22" s="186" t="s">
        <v>374</v>
      </c>
      <c r="MA22" s="155"/>
      <c r="MB22" s="125">
        <v>2</v>
      </c>
      <c r="MC22" s="130" t="s">
        <v>0</v>
      </c>
      <c r="MD22" s="125">
        <v>0</v>
      </c>
      <c r="ME22" s="185" t="s">
        <v>374</v>
      </c>
      <c r="MF22" s="186" t="s">
        <v>257</v>
      </c>
      <c r="MG22" s="155"/>
      <c r="MH22" s="125"/>
      <c r="MI22" s="130" t="s">
        <v>0</v>
      </c>
      <c r="MJ22" s="125"/>
      <c r="MK22" s="130"/>
      <c r="ML22" s="169"/>
      <c r="MM22" s="155"/>
      <c r="MN22" s="125">
        <v>0</v>
      </c>
      <c r="MO22" s="130" t="s">
        <v>0</v>
      </c>
      <c r="MP22" s="125">
        <v>2</v>
      </c>
      <c r="MQ22" s="185" t="s">
        <v>268</v>
      </c>
      <c r="MR22" s="186" t="s">
        <v>257</v>
      </c>
      <c r="MS22" s="155"/>
      <c r="MT22" s="125"/>
      <c r="MU22" s="130" t="s">
        <v>0</v>
      </c>
      <c r="MV22" s="125"/>
      <c r="MW22" s="130"/>
      <c r="MX22" s="169"/>
      <c r="MY22" s="155"/>
      <c r="MZ22" s="125">
        <v>1</v>
      </c>
      <c r="NA22" s="130" t="s">
        <v>0</v>
      </c>
      <c r="NB22" s="125">
        <v>0</v>
      </c>
      <c r="NC22" s="185" t="s">
        <v>267</v>
      </c>
      <c r="ND22" s="186" t="s">
        <v>271</v>
      </c>
      <c r="NE22" s="155"/>
      <c r="NF22" s="125"/>
      <c r="NG22" s="130" t="s">
        <v>0</v>
      </c>
      <c r="NH22" s="125"/>
      <c r="NI22" s="185" t="s">
        <v>322</v>
      </c>
      <c r="NJ22" s="186" t="s">
        <v>322</v>
      </c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322</v>
      </c>
      <c r="NV22" s="186" t="s">
        <v>322</v>
      </c>
      <c r="NW22" s="163"/>
    </row>
    <row r="23" spans="1:387" ht="15" x14ac:dyDescent="0.2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262</v>
      </c>
      <c r="H23" s="183" t="s">
        <v>257</v>
      </c>
      <c r="I23" s="25"/>
      <c r="J23" s="187">
        <v>1</v>
      </c>
      <c r="K23" s="187" t="s">
        <v>0</v>
      </c>
      <c r="L23" s="187">
        <v>3</v>
      </c>
      <c r="M23" s="185" t="s">
        <v>267</v>
      </c>
      <c r="N23" s="186" t="s">
        <v>267</v>
      </c>
      <c r="O23" s="148"/>
      <c r="P23" s="125">
        <v>3</v>
      </c>
      <c r="Q23" s="130" t="s">
        <v>0</v>
      </c>
      <c r="R23" s="125">
        <v>1</v>
      </c>
      <c r="S23" s="185" t="s">
        <v>267</v>
      </c>
      <c r="T23" s="186" t="s">
        <v>267</v>
      </c>
      <c r="U23" s="155"/>
      <c r="V23" s="125">
        <v>0</v>
      </c>
      <c r="W23" s="130" t="s">
        <v>0</v>
      </c>
      <c r="X23" s="125">
        <v>3</v>
      </c>
      <c r="Y23" s="185" t="s">
        <v>267</v>
      </c>
      <c r="Z23" s="186" t="s">
        <v>267</v>
      </c>
      <c r="AA23" s="155"/>
      <c r="AB23" s="125">
        <v>2</v>
      </c>
      <c r="AC23" s="130" t="s">
        <v>0</v>
      </c>
      <c r="AD23" s="125">
        <v>0</v>
      </c>
      <c r="AE23" s="192" t="s">
        <v>267</v>
      </c>
      <c r="AF23" s="193" t="s">
        <v>267</v>
      </c>
      <c r="AG23" s="155"/>
      <c r="AH23" s="125">
        <v>3</v>
      </c>
      <c r="AI23" s="130" t="s">
        <v>0</v>
      </c>
      <c r="AJ23" s="125">
        <v>0</v>
      </c>
      <c r="AK23" s="185" t="s">
        <v>267</v>
      </c>
      <c r="AL23" s="186" t="s">
        <v>267</v>
      </c>
      <c r="AM23" s="155"/>
      <c r="AN23" s="125">
        <v>0</v>
      </c>
      <c r="AO23" s="130" t="s">
        <v>0</v>
      </c>
      <c r="AP23" s="125">
        <v>3</v>
      </c>
      <c r="AQ23" s="185" t="s">
        <v>267</v>
      </c>
      <c r="AR23" s="186" t="s">
        <v>267</v>
      </c>
      <c r="AS23" s="155"/>
      <c r="AT23" s="125">
        <v>1</v>
      </c>
      <c r="AU23" s="130" t="s">
        <v>0</v>
      </c>
      <c r="AV23" s="125">
        <v>4</v>
      </c>
      <c r="AW23" s="185" t="s">
        <v>269</v>
      </c>
      <c r="AX23" s="186" t="s">
        <v>267</v>
      </c>
      <c r="AY23" s="155"/>
      <c r="AZ23" s="125">
        <v>3</v>
      </c>
      <c r="BA23" s="130" t="s">
        <v>0</v>
      </c>
      <c r="BB23" s="125">
        <v>0</v>
      </c>
      <c r="BC23" s="185" t="s">
        <v>269</v>
      </c>
      <c r="BD23" s="186" t="s">
        <v>269</v>
      </c>
      <c r="BE23" s="155"/>
      <c r="BF23" s="125">
        <v>3</v>
      </c>
      <c r="BG23" s="130" t="s">
        <v>0</v>
      </c>
      <c r="BH23" s="125">
        <v>0</v>
      </c>
      <c r="BI23" s="185" t="s">
        <v>269</v>
      </c>
      <c r="BJ23" s="186" t="s">
        <v>267</v>
      </c>
      <c r="BK23" s="155"/>
      <c r="BL23" s="125">
        <v>1</v>
      </c>
      <c r="BM23" s="130" t="s">
        <v>0</v>
      </c>
      <c r="BN23" s="125">
        <v>4</v>
      </c>
      <c r="BO23" s="185" t="s">
        <v>269</v>
      </c>
      <c r="BP23" s="186" t="s">
        <v>269</v>
      </c>
      <c r="BQ23" s="155"/>
      <c r="BR23" s="125">
        <v>2</v>
      </c>
      <c r="BS23" s="130" t="s">
        <v>0</v>
      </c>
      <c r="BT23" s="125">
        <v>0</v>
      </c>
      <c r="BU23" s="185" t="s">
        <v>268</v>
      </c>
      <c r="BV23" s="186" t="s">
        <v>267</v>
      </c>
      <c r="BW23" s="155"/>
      <c r="BX23" s="125">
        <v>3</v>
      </c>
      <c r="BY23" s="130" t="s">
        <v>0</v>
      </c>
      <c r="BZ23" s="125">
        <v>0</v>
      </c>
      <c r="CA23" s="130" t="s">
        <v>269</v>
      </c>
      <c r="CB23" s="169" t="s">
        <v>268</v>
      </c>
      <c r="CC23" s="155"/>
      <c r="CD23" s="125">
        <v>1</v>
      </c>
      <c r="CE23" s="130" t="s">
        <v>0</v>
      </c>
      <c r="CF23" s="125">
        <v>2</v>
      </c>
      <c r="CG23" s="185" t="s">
        <v>269</v>
      </c>
      <c r="CH23" s="186" t="s">
        <v>266</v>
      </c>
      <c r="CI23" s="155"/>
      <c r="CJ23" s="125">
        <v>0</v>
      </c>
      <c r="CK23" s="130" t="s">
        <v>0</v>
      </c>
      <c r="CL23" s="125">
        <v>2</v>
      </c>
      <c r="CM23" s="185" t="s">
        <v>266</v>
      </c>
      <c r="CN23" s="186" t="s">
        <v>268</v>
      </c>
      <c r="CO23" s="155"/>
      <c r="CP23" s="125">
        <v>3</v>
      </c>
      <c r="CQ23" s="130" t="s">
        <v>0</v>
      </c>
      <c r="CR23" s="125">
        <v>2</v>
      </c>
      <c r="CS23" s="185" t="s">
        <v>266</v>
      </c>
      <c r="CT23" s="186" t="s">
        <v>267</v>
      </c>
      <c r="CU23" s="155"/>
      <c r="CV23" s="125">
        <v>2</v>
      </c>
      <c r="CW23" s="130" t="s">
        <v>0</v>
      </c>
      <c r="CX23" s="125">
        <v>0</v>
      </c>
      <c r="CY23" s="185" t="s">
        <v>269</v>
      </c>
      <c r="CZ23" s="186" t="s">
        <v>266</v>
      </c>
      <c r="DA23" s="155"/>
      <c r="DB23" s="125">
        <v>0</v>
      </c>
      <c r="DC23" s="130" t="s">
        <v>0</v>
      </c>
      <c r="DD23" s="125">
        <v>3</v>
      </c>
      <c r="DE23" s="185" t="s">
        <v>267</v>
      </c>
      <c r="DF23" s="186" t="s">
        <v>267</v>
      </c>
      <c r="DG23" s="155"/>
      <c r="DH23" s="125">
        <v>1</v>
      </c>
      <c r="DI23" s="130" t="s">
        <v>0</v>
      </c>
      <c r="DJ23" s="125">
        <v>2</v>
      </c>
      <c r="DK23" s="185" t="s">
        <v>266</v>
      </c>
      <c r="DL23" s="186" t="s">
        <v>266</v>
      </c>
      <c r="DM23" s="155"/>
      <c r="DN23" s="125">
        <v>3</v>
      </c>
      <c r="DO23" s="130" t="s">
        <v>0</v>
      </c>
      <c r="DP23" s="125">
        <v>0</v>
      </c>
      <c r="DQ23" s="185" t="s">
        <v>267</v>
      </c>
      <c r="DR23" s="186" t="s">
        <v>267</v>
      </c>
      <c r="DS23" s="155"/>
      <c r="DT23" s="125">
        <v>3</v>
      </c>
      <c r="DU23" s="130" t="s">
        <v>0</v>
      </c>
      <c r="DV23" s="125">
        <v>0</v>
      </c>
      <c r="DW23" s="185" t="s">
        <v>269</v>
      </c>
      <c r="DX23" s="186" t="s">
        <v>254</v>
      </c>
      <c r="DY23" s="155"/>
      <c r="DZ23" s="125">
        <v>0</v>
      </c>
      <c r="EA23" s="130" t="s">
        <v>0</v>
      </c>
      <c r="EB23" s="125">
        <v>2</v>
      </c>
      <c r="EC23" s="185" t="s">
        <v>269</v>
      </c>
      <c r="ED23" s="186" t="s">
        <v>267</v>
      </c>
      <c r="EE23" s="155"/>
      <c r="EF23" s="125">
        <v>2</v>
      </c>
      <c r="EG23" s="130" t="s">
        <v>0</v>
      </c>
      <c r="EH23" s="125">
        <v>0</v>
      </c>
      <c r="EI23" s="185" t="s">
        <v>263</v>
      </c>
      <c r="EJ23" s="186" t="s">
        <v>263</v>
      </c>
      <c r="EK23" s="155"/>
      <c r="EL23" s="125">
        <v>4</v>
      </c>
      <c r="EM23" s="130" t="s">
        <v>0</v>
      </c>
      <c r="EN23" s="125">
        <v>0</v>
      </c>
      <c r="EO23" s="185" t="s">
        <v>267</v>
      </c>
      <c r="EP23" s="186" t="s">
        <v>267</v>
      </c>
      <c r="EQ23" s="155"/>
      <c r="ER23" s="125">
        <v>0</v>
      </c>
      <c r="ES23" s="130" t="s">
        <v>0</v>
      </c>
      <c r="ET23" s="125">
        <v>2</v>
      </c>
      <c r="EU23" s="185" t="s">
        <v>269</v>
      </c>
      <c r="EV23" s="186" t="s">
        <v>269</v>
      </c>
      <c r="EW23" s="155"/>
      <c r="EX23" s="125">
        <v>0</v>
      </c>
      <c r="EY23" s="130" t="s">
        <v>0</v>
      </c>
      <c r="EZ23" s="125">
        <v>3</v>
      </c>
      <c r="FA23" s="185" t="s">
        <v>269</v>
      </c>
      <c r="FB23" s="186" t="s">
        <v>269</v>
      </c>
      <c r="FC23" s="155"/>
      <c r="FD23" s="125">
        <v>4</v>
      </c>
      <c r="FE23" s="130" t="s">
        <v>0</v>
      </c>
      <c r="FF23" s="125">
        <v>0</v>
      </c>
      <c r="FG23" s="185" t="s">
        <v>269</v>
      </c>
      <c r="FH23" s="186" t="s">
        <v>269</v>
      </c>
      <c r="FI23" s="155"/>
      <c r="FJ23" s="125">
        <v>0</v>
      </c>
      <c r="FK23" s="130" t="s">
        <v>0</v>
      </c>
      <c r="FL23" s="125">
        <v>3</v>
      </c>
      <c r="FM23" s="185" t="s">
        <v>269</v>
      </c>
      <c r="FN23" s="186" t="s">
        <v>269</v>
      </c>
      <c r="FO23" s="155"/>
      <c r="FP23" s="125">
        <v>3</v>
      </c>
      <c r="FQ23" s="130" t="s">
        <v>0</v>
      </c>
      <c r="FR23" s="125">
        <v>0</v>
      </c>
      <c r="FS23" s="185" t="s">
        <v>269</v>
      </c>
      <c r="FT23" s="186" t="s">
        <v>269</v>
      </c>
      <c r="FU23" s="155"/>
      <c r="FV23" s="125">
        <v>1</v>
      </c>
      <c r="FW23" s="130" t="s">
        <v>0</v>
      </c>
      <c r="FX23" s="125">
        <v>1</v>
      </c>
      <c r="FY23" s="185" t="s">
        <v>267</v>
      </c>
      <c r="FZ23" s="186" t="s">
        <v>267</v>
      </c>
      <c r="GA23" s="155"/>
      <c r="GB23" s="125">
        <v>1</v>
      </c>
      <c r="GC23" s="196" t="s">
        <v>0</v>
      </c>
      <c r="GD23" s="125">
        <v>3</v>
      </c>
      <c r="GE23" s="185" t="s">
        <v>267</v>
      </c>
      <c r="GF23" s="186" t="s">
        <v>267</v>
      </c>
      <c r="GG23" s="155"/>
      <c r="GH23" s="125">
        <v>3</v>
      </c>
      <c r="GI23" s="130" t="s">
        <v>0</v>
      </c>
      <c r="GJ23" s="125">
        <v>0</v>
      </c>
      <c r="GK23" s="185" t="s">
        <v>269</v>
      </c>
      <c r="GL23" s="186" t="s">
        <v>269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269</v>
      </c>
      <c r="GX23" s="186" t="s">
        <v>269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269</v>
      </c>
      <c r="HJ23" s="186" t="s">
        <v>269</v>
      </c>
      <c r="HK23" s="155"/>
      <c r="HL23" s="125">
        <v>2</v>
      </c>
      <c r="HM23" s="130" t="s">
        <v>0</v>
      </c>
      <c r="HN23" s="125">
        <v>0</v>
      </c>
      <c r="HO23" s="185" t="s">
        <v>264</v>
      </c>
      <c r="HP23" s="186" t="s">
        <v>264</v>
      </c>
      <c r="HQ23" s="155"/>
      <c r="HR23" s="125">
        <v>2</v>
      </c>
      <c r="HS23" s="130" t="s">
        <v>0</v>
      </c>
      <c r="HT23" s="125">
        <v>0</v>
      </c>
      <c r="HU23" s="185" t="s">
        <v>267</v>
      </c>
      <c r="HV23" s="186" t="s">
        <v>267</v>
      </c>
      <c r="HW23" s="155"/>
      <c r="HX23" s="125">
        <v>0</v>
      </c>
      <c r="HY23" s="130" t="s">
        <v>0</v>
      </c>
      <c r="HZ23" s="125">
        <v>1</v>
      </c>
      <c r="IA23" s="185" t="s">
        <v>267</v>
      </c>
      <c r="IB23" s="186" t="s">
        <v>267</v>
      </c>
      <c r="IC23" s="155"/>
      <c r="ID23" s="125">
        <v>0</v>
      </c>
      <c r="IE23" s="130" t="s">
        <v>0</v>
      </c>
      <c r="IF23" s="125">
        <v>4</v>
      </c>
      <c r="IG23" s="185" t="s">
        <v>266</v>
      </c>
      <c r="IH23" s="186" t="s">
        <v>266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267</v>
      </c>
      <c r="IZ23" s="186" t="s">
        <v>267</v>
      </c>
      <c r="JA23" s="155"/>
      <c r="JB23" s="125">
        <v>1</v>
      </c>
      <c r="JC23" s="130" t="s">
        <v>0</v>
      </c>
      <c r="JD23" s="125">
        <v>4</v>
      </c>
      <c r="JE23" s="185" t="s">
        <v>269</v>
      </c>
      <c r="JF23" s="186" t="s">
        <v>269</v>
      </c>
      <c r="JG23" s="155"/>
      <c r="JH23" s="125">
        <v>0</v>
      </c>
      <c r="JI23" s="130" t="s">
        <v>0</v>
      </c>
      <c r="JJ23" s="125">
        <v>3</v>
      </c>
      <c r="JK23" s="185" t="s">
        <v>267</v>
      </c>
      <c r="JL23" s="186" t="s">
        <v>267</v>
      </c>
      <c r="JM23" s="155"/>
      <c r="JN23" s="125">
        <v>6</v>
      </c>
      <c r="JO23" s="130" t="s">
        <v>0</v>
      </c>
      <c r="JP23" s="125">
        <v>1</v>
      </c>
      <c r="JQ23" s="185" t="s">
        <v>267</v>
      </c>
      <c r="JR23" s="186" t="s">
        <v>267</v>
      </c>
      <c r="JS23" s="155"/>
      <c r="JT23" s="125"/>
      <c r="JU23" s="130" t="s">
        <v>0</v>
      </c>
      <c r="JV23" s="125"/>
      <c r="JW23" s="130"/>
      <c r="JX23" s="169"/>
      <c r="JY23" s="155"/>
      <c r="JZ23" s="125">
        <v>2</v>
      </c>
      <c r="KA23" s="130" t="s">
        <v>0</v>
      </c>
      <c r="KB23" s="125">
        <v>3</v>
      </c>
      <c r="KC23" s="185" t="s">
        <v>267</v>
      </c>
      <c r="KD23" s="186" t="s">
        <v>267</v>
      </c>
      <c r="KE23" s="155"/>
      <c r="KF23" s="125">
        <v>2</v>
      </c>
      <c r="KG23" s="130" t="s">
        <v>0</v>
      </c>
      <c r="KH23" s="125">
        <v>1</v>
      </c>
      <c r="KI23" s="185" t="s">
        <v>269</v>
      </c>
      <c r="KJ23" s="186" t="s">
        <v>269</v>
      </c>
      <c r="KK23" s="155"/>
      <c r="KL23" s="125"/>
      <c r="KM23" s="130" t="s">
        <v>0</v>
      </c>
      <c r="KN23" s="125"/>
      <c r="KO23" s="130"/>
      <c r="KP23" s="169"/>
      <c r="KQ23" s="155"/>
      <c r="KR23" s="125">
        <v>0</v>
      </c>
      <c r="KS23" s="130" t="s">
        <v>0</v>
      </c>
      <c r="KT23" s="125">
        <v>3</v>
      </c>
      <c r="KU23" s="185" t="s">
        <v>269</v>
      </c>
      <c r="KV23" s="186" t="s">
        <v>269</v>
      </c>
      <c r="KW23" s="155"/>
      <c r="KX23" s="125"/>
      <c r="KY23" s="130" t="s">
        <v>0</v>
      </c>
      <c r="KZ23" s="125"/>
      <c r="LA23" s="130"/>
      <c r="LB23" s="169"/>
      <c r="LC23" s="155"/>
      <c r="LD23" s="125">
        <v>4</v>
      </c>
      <c r="LE23" s="130" t="s">
        <v>0</v>
      </c>
      <c r="LF23" s="125">
        <v>0</v>
      </c>
      <c r="LG23" s="185" t="s">
        <v>267</v>
      </c>
      <c r="LH23" s="186" t="s">
        <v>267</v>
      </c>
      <c r="LI23" s="155"/>
      <c r="LJ23" s="125"/>
      <c r="LK23" s="130" t="s">
        <v>0</v>
      </c>
      <c r="LL23" s="125"/>
      <c r="LM23" s="130"/>
      <c r="LN23" s="169"/>
      <c r="LO23" s="155"/>
      <c r="LP23" s="125">
        <v>1</v>
      </c>
      <c r="LQ23" s="130" t="s">
        <v>0</v>
      </c>
      <c r="LR23" s="125">
        <v>3</v>
      </c>
      <c r="LS23" s="185" t="s">
        <v>374</v>
      </c>
      <c r="LT23" s="186" t="s">
        <v>257</v>
      </c>
      <c r="LU23" s="155"/>
      <c r="LV23" s="125">
        <v>4</v>
      </c>
      <c r="LW23" s="130" t="s">
        <v>0</v>
      </c>
      <c r="LX23" s="125">
        <v>1</v>
      </c>
      <c r="LY23" s="185" t="s">
        <v>374</v>
      </c>
      <c r="LZ23" s="186" t="s">
        <v>257</v>
      </c>
      <c r="MA23" s="155"/>
      <c r="MB23" s="125">
        <v>2</v>
      </c>
      <c r="MC23" s="130" t="s">
        <v>0</v>
      </c>
      <c r="MD23" s="125">
        <v>1</v>
      </c>
      <c r="ME23" s="185" t="s">
        <v>267</v>
      </c>
      <c r="MF23" s="186" t="s">
        <v>264</v>
      </c>
      <c r="MG23" s="155"/>
      <c r="MH23" s="125"/>
      <c r="MI23" s="130" t="s">
        <v>0</v>
      </c>
      <c r="MJ23" s="125"/>
      <c r="MK23" s="130"/>
      <c r="ML23" s="169"/>
      <c r="MM23" s="155"/>
      <c r="MN23" s="125">
        <v>0</v>
      </c>
      <c r="MO23" s="130" t="s">
        <v>0</v>
      </c>
      <c r="MP23" s="125">
        <v>2</v>
      </c>
      <c r="MQ23" s="185" t="s">
        <v>267</v>
      </c>
      <c r="MR23" s="186" t="s">
        <v>267</v>
      </c>
      <c r="MS23" s="155"/>
      <c r="MT23" s="125"/>
      <c r="MU23" s="130" t="s">
        <v>0</v>
      </c>
      <c r="MV23" s="125"/>
      <c r="MW23" s="130"/>
      <c r="MX23" s="169"/>
      <c r="MY23" s="155"/>
      <c r="MZ23" s="125">
        <v>2</v>
      </c>
      <c r="NA23" s="130" t="s">
        <v>0</v>
      </c>
      <c r="NB23" s="125">
        <v>0</v>
      </c>
      <c r="NC23" s="185" t="s">
        <v>267</v>
      </c>
      <c r="ND23" s="186" t="s">
        <v>267</v>
      </c>
      <c r="NE23" s="155"/>
      <c r="NF23" s="125"/>
      <c r="NG23" s="130" t="s">
        <v>0</v>
      </c>
      <c r="NH23" s="125"/>
      <c r="NI23" s="185" t="s">
        <v>322</v>
      </c>
      <c r="NJ23" s="186" t="s">
        <v>322</v>
      </c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322</v>
      </c>
      <c r="NV23" s="186" t="s">
        <v>322</v>
      </c>
      <c r="NW23" s="163"/>
    </row>
    <row r="24" spans="1:387" ht="15" x14ac:dyDescent="0.2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267</v>
      </c>
      <c r="H24" s="174" t="s">
        <v>258</v>
      </c>
      <c r="I24" s="25"/>
      <c r="J24" s="187"/>
      <c r="K24" s="187" t="s">
        <v>0</v>
      </c>
      <c r="L24" s="187"/>
      <c r="M24" s="185" t="s">
        <v>322</v>
      </c>
      <c r="N24" s="186" t="s">
        <v>322</v>
      </c>
      <c r="O24" s="148"/>
      <c r="P24" s="125">
        <v>3</v>
      </c>
      <c r="Q24" s="130" t="s">
        <v>0</v>
      </c>
      <c r="R24" s="125">
        <v>0</v>
      </c>
      <c r="S24" s="185" t="s">
        <v>267</v>
      </c>
      <c r="T24" s="186" t="s">
        <v>271</v>
      </c>
      <c r="U24" s="155"/>
      <c r="V24" s="125">
        <v>0</v>
      </c>
      <c r="W24" s="130" t="s">
        <v>0</v>
      </c>
      <c r="X24" s="125">
        <v>3</v>
      </c>
      <c r="Y24" s="185" t="s">
        <v>267</v>
      </c>
      <c r="Z24" s="186" t="s">
        <v>271</v>
      </c>
      <c r="AA24" s="155"/>
      <c r="AB24" s="125">
        <v>3</v>
      </c>
      <c r="AC24" s="130" t="s">
        <v>0</v>
      </c>
      <c r="AD24" s="125">
        <v>0</v>
      </c>
      <c r="AE24" s="192" t="s">
        <v>267</v>
      </c>
      <c r="AF24" s="193" t="s">
        <v>271</v>
      </c>
      <c r="AG24" s="155"/>
      <c r="AH24" s="125">
        <v>3</v>
      </c>
      <c r="AI24" s="130" t="s">
        <v>0</v>
      </c>
      <c r="AJ24" s="125">
        <v>0</v>
      </c>
      <c r="AK24" s="185" t="s">
        <v>267</v>
      </c>
      <c r="AL24" s="186" t="s">
        <v>271</v>
      </c>
      <c r="AM24" s="155"/>
      <c r="AN24" s="125">
        <v>0</v>
      </c>
      <c r="AO24" s="130" t="s">
        <v>0</v>
      </c>
      <c r="AP24" s="125">
        <v>3</v>
      </c>
      <c r="AQ24" s="185" t="s">
        <v>267</v>
      </c>
      <c r="AR24" s="186" t="s">
        <v>271</v>
      </c>
      <c r="AS24" s="155"/>
      <c r="AT24" s="125">
        <v>0</v>
      </c>
      <c r="AU24" s="130" t="s">
        <v>0</v>
      </c>
      <c r="AV24" s="125">
        <v>3</v>
      </c>
      <c r="AW24" s="185" t="s">
        <v>267</v>
      </c>
      <c r="AX24" s="186" t="s">
        <v>271</v>
      </c>
      <c r="AY24" s="155"/>
      <c r="AZ24" s="125">
        <v>2</v>
      </c>
      <c r="BA24" s="130" t="s">
        <v>0</v>
      </c>
      <c r="BB24" s="125">
        <v>0</v>
      </c>
      <c r="BC24" s="185" t="s">
        <v>267</v>
      </c>
      <c r="BD24" s="186" t="s">
        <v>257</v>
      </c>
      <c r="BE24" s="155"/>
      <c r="BF24" s="125">
        <v>3</v>
      </c>
      <c r="BG24" s="130" t="s">
        <v>0</v>
      </c>
      <c r="BH24" s="125">
        <v>1</v>
      </c>
      <c r="BI24" s="185" t="s">
        <v>267</v>
      </c>
      <c r="BJ24" s="186" t="s">
        <v>271</v>
      </c>
      <c r="BK24" s="155"/>
      <c r="BL24" s="125">
        <v>1</v>
      </c>
      <c r="BM24" s="130" t="s">
        <v>0</v>
      </c>
      <c r="BN24" s="125">
        <v>3</v>
      </c>
      <c r="BO24" s="185" t="s">
        <v>267</v>
      </c>
      <c r="BP24" s="186" t="s">
        <v>257</v>
      </c>
      <c r="BQ24" s="155"/>
      <c r="BR24" s="125">
        <v>3</v>
      </c>
      <c r="BS24" s="130" t="s">
        <v>0</v>
      </c>
      <c r="BT24" s="125">
        <v>0</v>
      </c>
      <c r="BU24" s="185" t="s">
        <v>267</v>
      </c>
      <c r="BV24" s="186" t="s">
        <v>271</v>
      </c>
      <c r="BW24" s="155"/>
      <c r="BX24" s="125">
        <v>3</v>
      </c>
      <c r="BY24" s="130" t="s">
        <v>0</v>
      </c>
      <c r="BZ24" s="125">
        <v>0</v>
      </c>
      <c r="CA24" s="130" t="s">
        <v>267</v>
      </c>
      <c r="CB24" s="169" t="s">
        <v>271</v>
      </c>
      <c r="CC24" s="155"/>
      <c r="CD24" s="125">
        <v>1</v>
      </c>
      <c r="CE24" s="130" t="s">
        <v>0</v>
      </c>
      <c r="CF24" s="125">
        <v>3</v>
      </c>
      <c r="CG24" s="185" t="s">
        <v>267</v>
      </c>
      <c r="CH24" s="186" t="s">
        <v>271</v>
      </c>
      <c r="CI24" s="155"/>
      <c r="CJ24" s="125">
        <v>1</v>
      </c>
      <c r="CK24" s="130" t="s">
        <v>0</v>
      </c>
      <c r="CL24" s="125">
        <v>3</v>
      </c>
      <c r="CM24" s="185" t="s">
        <v>268</v>
      </c>
      <c r="CN24" s="186" t="s">
        <v>266</v>
      </c>
      <c r="CO24" s="155"/>
      <c r="CP24" s="125">
        <v>3</v>
      </c>
      <c r="CQ24" s="130" t="s">
        <v>0</v>
      </c>
      <c r="CR24" s="125">
        <v>1</v>
      </c>
      <c r="CS24" s="185" t="s">
        <v>267</v>
      </c>
      <c r="CT24" s="186" t="s">
        <v>266</v>
      </c>
      <c r="CU24" s="155"/>
      <c r="CV24" s="125">
        <v>3</v>
      </c>
      <c r="CW24" s="130" t="s">
        <v>0</v>
      </c>
      <c r="CX24" s="125">
        <v>0</v>
      </c>
      <c r="CY24" s="185" t="s">
        <v>267</v>
      </c>
      <c r="CZ24" s="186" t="s">
        <v>268</v>
      </c>
      <c r="DA24" s="155"/>
      <c r="DB24" s="125">
        <v>0</v>
      </c>
      <c r="DC24" s="130" t="s">
        <v>0</v>
      </c>
      <c r="DD24" s="125">
        <v>3</v>
      </c>
      <c r="DE24" s="185" t="s">
        <v>266</v>
      </c>
      <c r="DF24" s="186" t="s">
        <v>258</v>
      </c>
      <c r="DG24" s="155"/>
      <c r="DH24" s="125">
        <v>1</v>
      </c>
      <c r="DI24" s="130" t="s">
        <v>0</v>
      </c>
      <c r="DJ24" s="125">
        <v>3</v>
      </c>
      <c r="DK24" s="185" t="s">
        <v>267</v>
      </c>
      <c r="DL24" s="186" t="s">
        <v>266</v>
      </c>
      <c r="DM24" s="155"/>
      <c r="DN24" s="125"/>
      <c r="DO24" s="130" t="s">
        <v>0</v>
      </c>
      <c r="DP24" s="185"/>
      <c r="DQ24" s="185" t="s">
        <v>322</v>
      </c>
      <c r="DR24" s="186" t="s">
        <v>322</v>
      </c>
      <c r="DS24" s="155"/>
      <c r="DT24" s="125">
        <v>3</v>
      </c>
      <c r="DU24" s="130" t="s">
        <v>0</v>
      </c>
      <c r="DV24" s="125">
        <v>1</v>
      </c>
      <c r="DW24" s="185" t="s">
        <v>266</v>
      </c>
      <c r="DX24" s="186" t="s">
        <v>252</v>
      </c>
      <c r="DY24" s="155"/>
      <c r="DZ24" s="125">
        <v>1</v>
      </c>
      <c r="EA24" s="130" t="s">
        <v>0</v>
      </c>
      <c r="EB24" s="125">
        <v>3</v>
      </c>
      <c r="EC24" s="185" t="s">
        <v>267</v>
      </c>
      <c r="ED24" s="186" t="s">
        <v>266</v>
      </c>
      <c r="EE24" s="155"/>
      <c r="EF24" s="125">
        <v>3</v>
      </c>
      <c r="EG24" s="130" t="s">
        <v>0</v>
      </c>
      <c r="EH24" s="125">
        <v>0</v>
      </c>
      <c r="EI24" s="185" t="s">
        <v>269</v>
      </c>
      <c r="EJ24" s="186" t="s">
        <v>252</v>
      </c>
      <c r="EK24" s="155"/>
      <c r="EL24" s="125">
        <v>3</v>
      </c>
      <c r="EM24" s="130" t="s">
        <v>0</v>
      </c>
      <c r="EN24" s="125">
        <v>1</v>
      </c>
      <c r="EO24" s="185" t="s">
        <v>267</v>
      </c>
      <c r="EP24" s="186" t="s">
        <v>269</v>
      </c>
      <c r="EQ24" s="155"/>
      <c r="ER24" s="125">
        <v>1</v>
      </c>
      <c r="ES24" s="130" t="s">
        <v>0</v>
      </c>
      <c r="ET24" s="125">
        <v>3</v>
      </c>
      <c r="EU24" s="185" t="s">
        <v>267</v>
      </c>
      <c r="EV24" s="186" t="s">
        <v>266</v>
      </c>
      <c r="EW24" s="155"/>
      <c r="EX24" s="125">
        <v>1</v>
      </c>
      <c r="EY24" s="130" t="s">
        <v>0</v>
      </c>
      <c r="EZ24" s="125">
        <v>3</v>
      </c>
      <c r="FA24" s="185" t="s">
        <v>267</v>
      </c>
      <c r="FB24" s="186" t="s">
        <v>262</v>
      </c>
      <c r="FC24" s="155"/>
      <c r="FD24" s="125">
        <v>3</v>
      </c>
      <c r="FE24" s="130" t="s">
        <v>0</v>
      </c>
      <c r="FF24" s="125">
        <v>1</v>
      </c>
      <c r="FG24" s="185" t="s">
        <v>267</v>
      </c>
      <c r="FH24" s="186" t="s">
        <v>257</v>
      </c>
      <c r="FI24" s="155"/>
      <c r="FJ24" s="125">
        <v>0</v>
      </c>
      <c r="FK24" s="130" t="s">
        <v>0</v>
      </c>
      <c r="FL24" s="125">
        <v>3</v>
      </c>
      <c r="FM24" s="185" t="s">
        <v>267</v>
      </c>
      <c r="FN24" s="186" t="s">
        <v>257</v>
      </c>
      <c r="FO24" s="155"/>
      <c r="FP24" s="125">
        <v>3</v>
      </c>
      <c r="FQ24" s="130" t="s">
        <v>0</v>
      </c>
      <c r="FR24" s="125">
        <v>1</v>
      </c>
      <c r="FS24" s="185" t="s">
        <v>270</v>
      </c>
      <c r="FT24" s="186" t="s">
        <v>252</v>
      </c>
      <c r="FU24" s="155"/>
      <c r="FV24" s="125">
        <v>1</v>
      </c>
      <c r="FW24" s="130" t="s">
        <v>0</v>
      </c>
      <c r="FX24" s="125">
        <v>2</v>
      </c>
      <c r="FY24" s="185" t="s">
        <v>267</v>
      </c>
      <c r="FZ24" s="186" t="s">
        <v>257</v>
      </c>
      <c r="GA24" s="155"/>
      <c r="GB24" s="125">
        <v>1</v>
      </c>
      <c r="GC24" s="196" t="s">
        <v>0</v>
      </c>
      <c r="GD24" s="125">
        <v>3</v>
      </c>
      <c r="GE24" s="185" t="s">
        <v>267</v>
      </c>
      <c r="GF24" s="186" t="s">
        <v>254</v>
      </c>
      <c r="GG24" s="155"/>
      <c r="GH24" s="125">
        <v>3</v>
      </c>
      <c r="GI24" s="130" t="s">
        <v>0</v>
      </c>
      <c r="GJ24" s="125">
        <v>1</v>
      </c>
      <c r="GK24" s="185" t="s">
        <v>267</v>
      </c>
      <c r="GL24" s="186" t="s">
        <v>257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267</v>
      </c>
      <c r="GX24" s="186" t="s">
        <v>257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267</v>
      </c>
      <c r="HJ24" s="186" t="s">
        <v>257</v>
      </c>
      <c r="HK24" s="155"/>
      <c r="HL24" s="125">
        <v>3</v>
      </c>
      <c r="HM24" s="130" t="s">
        <v>0</v>
      </c>
      <c r="HN24" s="125">
        <v>1</v>
      </c>
      <c r="HO24" s="185" t="s">
        <v>267</v>
      </c>
      <c r="HP24" s="186" t="s">
        <v>257</v>
      </c>
      <c r="HQ24" s="155"/>
      <c r="HR24" s="125">
        <v>3</v>
      </c>
      <c r="HS24" s="130" t="s">
        <v>0</v>
      </c>
      <c r="HT24" s="125">
        <v>1</v>
      </c>
      <c r="HU24" s="185" t="s">
        <v>267</v>
      </c>
      <c r="HV24" s="186" t="s">
        <v>257</v>
      </c>
      <c r="HW24" s="155"/>
      <c r="HX24" s="125">
        <v>1</v>
      </c>
      <c r="HY24" s="130" t="s">
        <v>0</v>
      </c>
      <c r="HZ24" s="125">
        <v>3</v>
      </c>
      <c r="IA24" s="185" t="s">
        <v>267</v>
      </c>
      <c r="IB24" s="186" t="s">
        <v>254</v>
      </c>
      <c r="IC24" s="155"/>
      <c r="ID24" s="125">
        <v>1</v>
      </c>
      <c r="IE24" s="130" t="s">
        <v>0</v>
      </c>
      <c r="IF24" s="125">
        <v>3</v>
      </c>
      <c r="IG24" s="185" t="s">
        <v>267</v>
      </c>
      <c r="IH24" s="186" t="s">
        <v>257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267</v>
      </c>
      <c r="IZ24" s="186" t="s">
        <v>257</v>
      </c>
      <c r="JA24" s="155"/>
      <c r="JB24" s="125">
        <v>1</v>
      </c>
      <c r="JC24" s="130" t="s">
        <v>0</v>
      </c>
      <c r="JD24" s="125">
        <v>4</v>
      </c>
      <c r="JE24" s="185" t="s">
        <v>267</v>
      </c>
      <c r="JF24" s="186" t="s">
        <v>257</v>
      </c>
      <c r="JG24" s="155"/>
      <c r="JH24" s="125">
        <v>1</v>
      </c>
      <c r="JI24" s="130" t="s">
        <v>0</v>
      </c>
      <c r="JJ24" s="125">
        <v>3</v>
      </c>
      <c r="JK24" s="185" t="s">
        <v>269</v>
      </c>
      <c r="JL24" s="186" t="s">
        <v>257</v>
      </c>
      <c r="JM24" s="155"/>
      <c r="JN24" s="125">
        <v>3</v>
      </c>
      <c r="JO24" s="130" t="s">
        <v>0</v>
      </c>
      <c r="JP24" s="125">
        <v>1</v>
      </c>
      <c r="JQ24" s="185" t="s">
        <v>269</v>
      </c>
      <c r="JR24" s="186" t="s">
        <v>257</v>
      </c>
      <c r="JS24" s="155"/>
      <c r="JT24" s="125"/>
      <c r="JU24" s="130" t="s">
        <v>0</v>
      </c>
      <c r="JV24" s="125"/>
      <c r="JW24" s="130"/>
      <c r="JX24" s="169"/>
      <c r="JY24" s="155"/>
      <c r="JZ24" s="125">
        <v>1</v>
      </c>
      <c r="KA24" s="130" t="s">
        <v>0</v>
      </c>
      <c r="KB24" s="125">
        <v>3</v>
      </c>
      <c r="KC24" s="185" t="s">
        <v>267</v>
      </c>
      <c r="KD24" s="186" t="s">
        <v>257</v>
      </c>
      <c r="KE24" s="155"/>
      <c r="KF24" s="125">
        <v>3</v>
      </c>
      <c r="KG24" s="130" t="s">
        <v>0</v>
      </c>
      <c r="KH24" s="125">
        <v>1</v>
      </c>
      <c r="KI24" s="185" t="s">
        <v>269</v>
      </c>
      <c r="KJ24" s="186" t="s">
        <v>374</v>
      </c>
      <c r="KK24" s="155"/>
      <c r="KL24" s="125"/>
      <c r="KM24" s="130" t="s">
        <v>0</v>
      </c>
      <c r="KN24" s="125"/>
      <c r="KO24" s="130"/>
      <c r="KP24" s="169"/>
      <c r="KQ24" s="155"/>
      <c r="KR24" s="125">
        <v>1</v>
      </c>
      <c r="KS24" s="130" t="s">
        <v>0</v>
      </c>
      <c r="KT24" s="125">
        <v>3</v>
      </c>
      <c r="KU24" s="185" t="s">
        <v>267</v>
      </c>
      <c r="KV24" s="186" t="s">
        <v>269</v>
      </c>
      <c r="KW24" s="155"/>
      <c r="KX24" s="125"/>
      <c r="KY24" s="130" t="s">
        <v>0</v>
      </c>
      <c r="KZ24" s="125"/>
      <c r="LA24" s="130"/>
      <c r="LB24" s="169"/>
      <c r="LC24" s="155"/>
      <c r="LD24" s="125">
        <v>3</v>
      </c>
      <c r="LE24" s="130" t="s">
        <v>0</v>
      </c>
      <c r="LF24" s="125">
        <v>0</v>
      </c>
      <c r="LG24" s="185" t="s">
        <v>267</v>
      </c>
      <c r="LH24" s="186" t="s">
        <v>257</v>
      </c>
      <c r="LI24" s="155"/>
      <c r="LJ24" s="125"/>
      <c r="LK24" s="130" t="s">
        <v>0</v>
      </c>
      <c r="LL24" s="125"/>
      <c r="LM24" s="130"/>
      <c r="LN24" s="169"/>
      <c r="LO24" s="155"/>
      <c r="LP24" s="125">
        <v>0</v>
      </c>
      <c r="LQ24" s="130" t="s">
        <v>0</v>
      </c>
      <c r="LR24" s="125">
        <v>3</v>
      </c>
      <c r="LS24" s="185" t="s">
        <v>267</v>
      </c>
      <c r="LT24" s="186" t="s">
        <v>374</v>
      </c>
      <c r="LU24" s="155"/>
      <c r="LV24" s="125">
        <v>3</v>
      </c>
      <c r="LW24" s="130" t="s">
        <v>0</v>
      </c>
      <c r="LX24" s="125">
        <v>1</v>
      </c>
      <c r="LY24" s="185" t="s">
        <v>267</v>
      </c>
      <c r="LZ24" s="186" t="s">
        <v>254</v>
      </c>
      <c r="MA24" s="155"/>
      <c r="MB24" s="125">
        <v>3</v>
      </c>
      <c r="MC24" s="130" t="s">
        <v>0</v>
      </c>
      <c r="MD24" s="125">
        <v>0</v>
      </c>
      <c r="ME24" s="185" t="s">
        <v>267</v>
      </c>
      <c r="MF24" s="186" t="s">
        <v>257</v>
      </c>
      <c r="MG24" s="155"/>
      <c r="MH24" s="125"/>
      <c r="MI24" s="130" t="s">
        <v>0</v>
      </c>
      <c r="MJ24" s="125"/>
      <c r="MK24" s="130"/>
      <c r="ML24" s="169"/>
      <c r="MM24" s="155"/>
      <c r="MN24" s="125">
        <v>1</v>
      </c>
      <c r="MO24" s="130" t="s">
        <v>0</v>
      </c>
      <c r="MP24" s="125">
        <v>3</v>
      </c>
      <c r="MQ24" s="185" t="s">
        <v>267</v>
      </c>
      <c r="MR24" s="186" t="s">
        <v>257</v>
      </c>
      <c r="MS24" s="155"/>
      <c r="MT24" s="125"/>
      <c r="MU24" s="130" t="s">
        <v>0</v>
      </c>
      <c r="MV24" s="125"/>
      <c r="MW24" s="130"/>
      <c r="MX24" s="169"/>
      <c r="MY24" s="155"/>
      <c r="MZ24" s="125">
        <v>3</v>
      </c>
      <c r="NA24" s="130" t="s">
        <v>0</v>
      </c>
      <c r="NB24" s="125">
        <v>0</v>
      </c>
      <c r="NC24" s="185" t="s">
        <v>267</v>
      </c>
      <c r="ND24" s="186" t="s">
        <v>257</v>
      </c>
      <c r="NE24" s="155"/>
      <c r="NF24" s="125"/>
      <c r="NG24" s="130" t="s">
        <v>0</v>
      </c>
      <c r="NH24" s="125"/>
      <c r="NI24" s="185" t="s">
        <v>322</v>
      </c>
      <c r="NJ24" s="186" t="s">
        <v>322</v>
      </c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322</v>
      </c>
      <c r="NV24" s="186" t="s">
        <v>322</v>
      </c>
      <c r="NW24" s="163"/>
    </row>
    <row r="25" spans="1:387" ht="15" x14ac:dyDescent="0.2">
      <c r="A25" s="123">
        <f>IF(B25="","",VLOOKUP(B25,'Registrovaní tipéri'!$A$2:$B$101,2,FALSE))</f>
        <v>24</v>
      </c>
      <c r="B25" s="172" t="s">
        <v>222</v>
      </c>
      <c r="C25" s="124"/>
      <c r="D25" s="170"/>
      <c r="E25" s="175" t="s">
        <v>0</v>
      </c>
      <c r="F25" s="167"/>
      <c r="G25" s="181" t="s">
        <v>322</v>
      </c>
      <c r="H25" s="182" t="s">
        <v>322</v>
      </c>
      <c r="I25" s="25"/>
      <c r="J25" s="187">
        <v>0</v>
      </c>
      <c r="K25" s="187" t="s">
        <v>0</v>
      </c>
      <c r="L25" s="187">
        <v>3</v>
      </c>
      <c r="M25" s="185" t="s">
        <v>267</v>
      </c>
      <c r="N25" s="186" t="s">
        <v>257</v>
      </c>
      <c r="O25" s="148"/>
      <c r="P25" s="125">
        <v>3</v>
      </c>
      <c r="Q25" s="130" t="s">
        <v>0</v>
      </c>
      <c r="R25" s="125">
        <v>0</v>
      </c>
      <c r="S25" s="185" t="s">
        <v>271</v>
      </c>
      <c r="T25" s="186" t="s">
        <v>267</v>
      </c>
      <c r="U25" s="155"/>
      <c r="V25" s="125">
        <v>1</v>
      </c>
      <c r="W25" s="130" t="s">
        <v>0</v>
      </c>
      <c r="X25" s="125">
        <v>3</v>
      </c>
      <c r="Y25" s="185" t="s">
        <v>266</v>
      </c>
      <c r="Z25" s="186" t="s">
        <v>254</v>
      </c>
      <c r="AA25" s="155"/>
      <c r="AB25" s="125">
        <v>4</v>
      </c>
      <c r="AC25" s="130" t="s">
        <v>0</v>
      </c>
      <c r="AD25" s="125">
        <v>1</v>
      </c>
      <c r="AE25" s="192" t="s">
        <v>267</v>
      </c>
      <c r="AF25" s="193" t="s">
        <v>271</v>
      </c>
      <c r="AG25" s="155"/>
      <c r="AH25" s="125">
        <v>3</v>
      </c>
      <c r="AI25" s="130" t="s">
        <v>0</v>
      </c>
      <c r="AJ25" s="125">
        <v>1</v>
      </c>
      <c r="AK25" s="185" t="s">
        <v>267</v>
      </c>
      <c r="AL25" s="186" t="s">
        <v>271</v>
      </c>
      <c r="AM25" s="155"/>
      <c r="AN25" s="125">
        <v>0</v>
      </c>
      <c r="AO25" s="130" t="s">
        <v>0</v>
      </c>
      <c r="AP25" s="125">
        <v>2</v>
      </c>
      <c r="AQ25" s="185" t="s">
        <v>267</v>
      </c>
      <c r="AR25" s="186" t="s">
        <v>254</v>
      </c>
      <c r="AS25" s="155"/>
      <c r="AT25" s="125">
        <v>0</v>
      </c>
      <c r="AU25" s="130" t="s">
        <v>0</v>
      </c>
      <c r="AV25" s="125">
        <v>1</v>
      </c>
      <c r="AW25" s="185" t="s">
        <v>267</v>
      </c>
      <c r="AX25" s="186" t="s">
        <v>269</v>
      </c>
      <c r="AY25" s="155"/>
      <c r="AZ25" s="125">
        <v>3</v>
      </c>
      <c r="BA25" s="130" t="s">
        <v>0</v>
      </c>
      <c r="BB25" s="125">
        <v>1</v>
      </c>
      <c r="BC25" s="185" t="s">
        <v>374</v>
      </c>
      <c r="BD25" s="186" t="s">
        <v>267</v>
      </c>
      <c r="BE25" s="155"/>
      <c r="BF25" s="125">
        <v>3</v>
      </c>
      <c r="BG25" s="130" t="s">
        <v>0</v>
      </c>
      <c r="BH25" s="125">
        <v>2</v>
      </c>
      <c r="BI25" s="185" t="s">
        <v>269</v>
      </c>
      <c r="BJ25" s="186" t="s">
        <v>267</v>
      </c>
      <c r="BK25" s="155"/>
      <c r="BL25" s="125">
        <v>1</v>
      </c>
      <c r="BM25" s="130" t="s">
        <v>0</v>
      </c>
      <c r="BN25" s="125">
        <v>3</v>
      </c>
      <c r="BO25" s="185" t="s">
        <v>267</v>
      </c>
      <c r="BP25" s="186" t="s">
        <v>374</v>
      </c>
      <c r="BQ25" s="155"/>
      <c r="BR25" s="125">
        <v>2</v>
      </c>
      <c r="BS25" s="130" t="s">
        <v>0</v>
      </c>
      <c r="BT25" s="125">
        <v>1</v>
      </c>
      <c r="BU25" s="185" t="s">
        <v>271</v>
      </c>
      <c r="BV25" s="186" t="s">
        <v>267</v>
      </c>
      <c r="BW25" s="155"/>
      <c r="BX25" s="125">
        <v>4</v>
      </c>
      <c r="BY25" s="130" t="s">
        <v>0</v>
      </c>
      <c r="BZ25" s="125">
        <v>1</v>
      </c>
      <c r="CA25" s="130" t="s">
        <v>268</v>
      </c>
      <c r="CB25" s="169" t="s">
        <v>271</v>
      </c>
      <c r="CC25" s="155"/>
      <c r="CD25" s="125">
        <v>2</v>
      </c>
      <c r="CE25" s="130" t="s">
        <v>0</v>
      </c>
      <c r="CF25" s="125">
        <v>2</v>
      </c>
      <c r="CG25" s="185" t="s">
        <v>268</v>
      </c>
      <c r="CH25" s="186" t="s">
        <v>271</v>
      </c>
      <c r="CI25" s="155"/>
      <c r="CJ25" s="125">
        <v>1</v>
      </c>
      <c r="CK25" s="130" t="s">
        <v>0</v>
      </c>
      <c r="CL25" s="125">
        <v>3</v>
      </c>
      <c r="CM25" s="185" t="s">
        <v>267</v>
      </c>
      <c r="CN25" s="186" t="s">
        <v>267</v>
      </c>
      <c r="CO25" s="155"/>
      <c r="CP25" s="125">
        <v>1</v>
      </c>
      <c r="CQ25" s="130" t="s">
        <v>0</v>
      </c>
      <c r="CR25" s="125">
        <v>4</v>
      </c>
      <c r="CS25" s="185" t="s">
        <v>311</v>
      </c>
      <c r="CT25" s="186" t="s">
        <v>310</v>
      </c>
      <c r="CU25" s="155"/>
      <c r="CV25" s="125">
        <v>2</v>
      </c>
      <c r="CW25" s="130" t="s">
        <v>0</v>
      </c>
      <c r="CX25" s="125">
        <v>1</v>
      </c>
      <c r="CY25" s="185" t="s">
        <v>269</v>
      </c>
      <c r="CZ25" s="186" t="s">
        <v>266</v>
      </c>
      <c r="DA25" s="155"/>
      <c r="DB25" s="125">
        <v>1</v>
      </c>
      <c r="DC25" s="130" t="s">
        <v>0</v>
      </c>
      <c r="DD25" s="125">
        <v>3</v>
      </c>
      <c r="DE25" s="185" t="s">
        <v>266</v>
      </c>
      <c r="DF25" s="186" t="s">
        <v>267</v>
      </c>
      <c r="DG25" s="155"/>
      <c r="DH25" s="125">
        <v>1</v>
      </c>
      <c r="DI25" s="130" t="s">
        <v>0</v>
      </c>
      <c r="DJ25" s="125">
        <v>2</v>
      </c>
      <c r="DK25" s="185" t="s">
        <v>267</v>
      </c>
      <c r="DL25" s="186" t="s">
        <v>252</v>
      </c>
      <c r="DM25" s="155"/>
      <c r="DN25" s="125">
        <v>3</v>
      </c>
      <c r="DO25" s="130" t="s">
        <v>0</v>
      </c>
      <c r="DP25" s="125">
        <v>0</v>
      </c>
      <c r="DQ25" s="185" t="s">
        <v>266</v>
      </c>
      <c r="DR25" s="186" t="s">
        <v>257</v>
      </c>
      <c r="DS25" s="155"/>
      <c r="DT25" s="125">
        <v>4</v>
      </c>
      <c r="DU25" s="130" t="s">
        <v>0</v>
      </c>
      <c r="DV25" s="125">
        <v>3</v>
      </c>
      <c r="DW25" s="185" t="s">
        <v>269</v>
      </c>
      <c r="DX25" s="186" t="s">
        <v>267</v>
      </c>
      <c r="DY25" s="155"/>
      <c r="DZ25" s="125">
        <v>1</v>
      </c>
      <c r="EA25" s="130" t="s">
        <v>0</v>
      </c>
      <c r="EB25" s="125">
        <v>2</v>
      </c>
      <c r="EC25" s="185" t="s">
        <v>269</v>
      </c>
      <c r="ED25" s="186" t="s">
        <v>364</v>
      </c>
      <c r="EE25" s="155"/>
      <c r="EF25" s="125">
        <v>3</v>
      </c>
      <c r="EG25" s="130" t="s">
        <v>0</v>
      </c>
      <c r="EH25" s="125">
        <v>1</v>
      </c>
      <c r="EI25" s="185" t="s">
        <v>270</v>
      </c>
      <c r="EJ25" s="186" t="s">
        <v>264</v>
      </c>
      <c r="EK25" s="155"/>
      <c r="EL25" s="125">
        <v>2</v>
      </c>
      <c r="EM25" s="130" t="s">
        <v>0</v>
      </c>
      <c r="EN25" s="125">
        <v>1</v>
      </c>
      <c r="EO25" s="185" t="s">
        <v>267</v>
      </c>
      <c r="EP25" s="186" t="s">
        <v>257</v>
      </c>
      <c r="EQ25" s="155"/>
      <c r="ER25" s="125"/>
      <c r="ES25" s="130" t="s">
        <v>0</v>
      </c>
      <c r="ET25" s="125"/>
      <c r="EU25" s="185" t="s">
        <v>322</v>
      </c>
      <c r="EV25" s="186" t="s">
        <v>322</v>
      </c>
      <c r="EW25" s="155"/>
      <c r="EX25" s="125">
        <v>0</v>
      </c>
      <c r="EY25" s="130" t="s">
        <v>0</v>
      </c>
      <c r="EZ25" s="125">
        <v>2</v>
      </c>
      <c r="FA25" s="185" t="s">
        <v>269</v>
      </c>
      <c r="FB25" s="186" t="s">
        <v>254</v>
      </c>
      <c r="FC25" s="155"/>
      <c r="FD25" s="125">
        <v>4</v>
      </c>
      <c r="FE25" s="130" t="s">
        <v>0</v>
      </c>
      <c r="FF25" s="125">
        <v>1</v>
      </c>
      <c r="FG25" s="185" t="s">
        <v>267</v>
      </c>
      <c r="FH25" s="186" t="s">
        <v>257</v>
      </c>
      <c r="FI25" s="155"/>
      <c r="FJ25" s="125">
        <v>0</v>
      </c>
      <c r="FK25" s="130" t="s">
        <v>0</v>
      </c>
      <c r="FL25" s="125">
        <v>3</v>
      </c>
      <c r="FM25" s="185" t="s">
        <v>267</v>
      </c>
      <c r="FN25" s="186" t="s">
        <v>269</v>
      </c>
      <c r="FO25" s="155"/>
      <c r="FP25" s="125">
        <v>2</v>
      </c>
      <c r="FQ25" s="130" t="s">
        <v>0</v>
      </c>
      <c r="FR25" s="125">
        <v>1</v>
      </c>
      <c r="FS25" s="185" t="s">
        <v>270</v>
      </c>
      <c r="FT25" s="186" t="s">
        <v>255</v>
      </c>
      <c r="FU25" s="155"/>
      <c r="FV25" s="125">
        <v>0</v>
      </c>
      <c r="FW25" s="130" t="s">
        <v>0</v>
      </c>
      <c r="FX25" s="125">
        <v>1</v>
      </c>
      <c r="FY25" s="185" t="s">
        <v>265</v>
      </c>
      <c r="FZ25" s="186" t="s">
        <v>260</v>
      </c>
      <c r="GA25" s="155"/>
      <c r="GB25" s="125">
        <v>1</v>
      </c>
      <c r="GC25" s="196" t="s">
        <v>0</v>
      </c>
      <c r="GD25" s="125">
        <v>2</v>
      </c>
      <c r="GE25" s="185" t="s">
        <v>255</v>
      </c>
      <c r="GF25" s="186" t="s">
        <v>254</v>
      </c>
      <c r="GG25" s="155"/>
      <c r="GH25" s="125">
        <v>1</v>
      </c>
      <c r="GI25" s="130" t="s">
        <v>0</v>
      </c>
      <c r="GJ25" s="125">
        <v>1</v>
      </c>
      <c r="GK25" s="185" t="s">
        <v>374</v>
      </c>
      <c r="GL25" s="186" t="s">
        <v>254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267</v>
      </c>
      <c r="GX25" s="186" t="s">
        <v>269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267</v>
      </c>
      <c r="HJ25" s="186" t="s">
        <v>374</v>
      </c>
      <c r="HK25" s="155"/>
      <c r="HL25" s="125">
        <v>2</v>
      </c>
      <c r="HM25" s="130" t="s">
        <v>0</v>
      </c>
      <c r="HN25" s="125">
        <v>0</v>
      </c>
      <c r="HO25" s="185" t="s">
        <v>374</v>
      </c>
      <c r="HP25" s="186" t="s">
        <v>267</v>
      </c>
      <c r="HQ25" s="155"/>
      <c r="HR25" s="125">
        <v>1</v>
      </c>
      <c r="HS25" s="130" t="s">
        <v>0</v>
      </c>
      <c r="HT25" s="125">
        <v>0</v>
      </c>
      <c r="HU25" s="185" t="s">
        <v>268</v>
      </c>
      <c r="HV25" s="186" t="s">
        <v>267</v>
      </c>
      <c r="HW25" s="155"/>
      <c r="HX25" s="125">
        <v>1</v>
      </c>
      <c r="HY25" s="130" t="s">
        <v>0</v>
      </c>
      <c r="HZ25" s="125">
        <v>1</v>
      </c>
      <c r="IA25" s="185" t="s">
        <v>269</v>
      </c>
      <c r="IB25" s="186" t="s">
        <v>400</v>
      </c>
      <c r="IC25" s="155"/>
      <c r="ID25" s="125">
        <v>1</v>
      </c>
      <c r="IE25" s="130" t="s">
        <v>0</v>
      </c>
      <c r="IF25" s="125">
        <v>2</v>
      </c>
      <c r="IG25" s="185" t="s">
        <v>268</v>
      </c>
      <c r="IH25" s="186" t="s">
        <v>254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407</v>
      </c>
      <c r="IZ25" s="186" t="s">
        <v>257</v>
      </c>
      <c r="JA25" s="155"/>
      <c r="JB25" s="125">
        <v>2</v>
      </c>
      <c r="JC25" s="130" t="s">
        <v>0</v>
      </c>
      <c r="JD25" s="125">
        <v>3</v>
      </c>
      <c r="JE25" s="185" t="s">
        <v>269</v>
      </c>
      <c r="JF25" s="186" t="s">
        <v>254</v>
      </c>
      <c r="JG25" s="155"/>
      <c r="JH25" s="125">
        <v>1</v>
      </c>
      <c r="JI25" s="130" t="s">
        <v>0</v>
      </c>
      <c r="JJ25" s="125">
        <v>2</v>
      </c>
      <c r="JK25" s="185" t="s">
        <v>269</v>
      </c>
      <c r="JL25" s="186" t="s">
        <v>257</v>
      </c>
      <c r="JM25" s="155"/>
      <c r="JN25" s="125">
        <v>4</v>
      </c>
      <c r="JO25" s="130" t="s">
        <v>0</v>
      </c>
      <c r="JP25" s="125">
        <v>1</v>
      </c>
      <c r="JQ25" s="185" t="s">
        <v>374</v>
      </c>
      <c r="JR25" s="186" t="s">
        <v>254</v>
      </c>
      <c r="JS25" s="155"/>
      <c r="JT25" s="125"/>
      <c r="JU25" s="130" t="s">
        <v>0</v>
      </c>
      <c r="JV25" s="125"/>
      <c r="JW25" s="130"/>
      <c r="JX25" s="169"/>
      <c r="JY25" s="155"/>
      <c r="JZ25" s="125">
        <v>2</v>
      </c>
      <c r="KA25" s="130" t="s">
        <v>0</v>
      </c>
      <c r="KB25" s="125">
        <v>4</v>
      </c>
      <c r="KC25" s="185" t="s">
        <v>374</v>
      </c>
      <c r="KD25" s="186" t="s">
        <v>267</v>
      </c>
      <c r="KE25" s="155"/>
      <c r="KF25" s="125">
        <v>1</v>
      </c>
      <c r="KG25" s="130" t="s">
        <v>0</v>
      </c>
      <c r="KH25" s="125">
        <v>1</v>
      </c>
      <c r="KI25" s="185" t="s">
        <v>343</v>
      </c>
      <c r="KJ25" s="186" t="s">
        <v>267</v>
      </c>
      <c r="KK25" s="155"/>
      <c r="KL25" s="125"/>
      <c r="KM25" s="130" t="s">
        <v>0</v>
      </c>
      <c r="KN25" s="125"/>
      <c r="KO25" s="130"/>
      <c r="KP25" s="169"/>
      <c r="KQ25" s="155"/>
      <c r="KR25" s="125">
        <v>1</v>
      </c>
      <c r="KS25" s="130" t="s">
        <v>0</v>
      </c>
      <c r="KT25" s="125">
        <v>3</v>
      </c>
      <c r="KU25" s="185" t="s">
        <v>267</v>
      </c>
      <c r="KV25" s="186" t="s">
        <v>254</v>
      </c>
      <c r="KW25" s="155"/>
      <c r="KX25" s="125"/>
      <c r="KY25" s="130" t="s">
        <v>0</v>
      </c>
      <c r="KZ25" s="125"/>
      <c r="LA25" s="130"/>
      <c r="LB25" s="169"/>
      <c r="LC25" s="155"/>
      <c r="LD25" s="125">
        <v>2</v>
      </c>
      <c r="LE25" s="130" t="s">
        <v>0</v>
      </c>
      <c r="LF25" s="125">
        <v>0</v>
      </c>
      <c r="LG25" s="185" t="s">
        <v>374</v>
      </c>
      <c r="LH25" s="186" t="s">
        <v>254</v>
      </c>
      <c r="LI25" s="155"/>
      <c r="LJ25" s="125"/>
      <c r="LK25" s="130" t="s">
        <v>0</v>
      </c>
      <c r="LL25" s="125"/>
      <c r="LM25" s="130"/>
      <c r="LN25" s="169"/>
      <c r="LO25" s="155"/>
      <c r="LP25" s="125">
        <v>1</v>
      </c>
      <c r="LQ25" s="130" t="s">
        <v>0</v>
      </c>
      <c r="LR25" s="125">
        <v>2</v>
      </c>
      <c r="LS25" s="185" t="s">
        <v>374</v>
      </c>
      <c r="LT25" s="186" t="s">
        <v>257</v>
      </c>
      <c r="LU25" s="155"/>
      <c r="LV25" s="125">
        <v>3</v>
      </c>
      <c r="LW25" s="130" t="s">
        <v>0</v>
      </c>
      <c r="LX25" s="125">
        <v>2</v>
      </c>
      <c r="LY25" s="185" t="s">
        <v>267</v>
      </c>
      <c r="LZ25" s="186" t="s">
        <v>364</v>
      </c>
      <c r="MA25" s="155"/>
      <c r="MB25" s="125">
        <v>2</v>
      </c>
      <c r="MC25" s="130" t="s">
        <v>0</v>
      </c>
      <c r="MD25" s="125">
        <v>1</v>
      </c>
      <c r="ME25" s="185" t="s">
        <v>269</v>
      </c>
      <c r="MF25" s="186" t="s">
        <v>267</v>
      </c>
      <c r="MG25" s="155"/>
      <c r="MH25" s="125"/>
      <c r="MI25" s="130" t="s">
        <v>0</v>
      </c>
      <c r="MJ25" s="125"/>
      <c r="MK25" s="130"/>
      <c r="ML25" s="169"/>
      <c r="MM25" s="155"/>
      <c r="MN25" s="125">
        <v>1</v>
      </c>
      <c r="MO25" s="130" t="s">
        <v>0</v>
      </c>
      <c r="MP25" s="125">
        <v>2</v>
      </c>
      <c r="MQ25" s="185" t="s">
        <v>267</v>
      </c>
      <c r="MR25" s="186" t="s">
        <v>257</v>
      </c>
      <c r="MS25" s="155"/>
      <c r="MT25" s="125"/>
      <c r="MU25" s="130" t="s">
        <v>0</v>
      </c>
      <c r="MV25" s="125"/>
      <c r="MW25" s="130"/>
      <c r="MX25" s="169"/>
      <c r="MY25" s="155"/>
      <c r="MZ25" s="125">
        <v>2</v>
      </c>
      <c r="NA25" s="130" t="s">
        <v>0</v>
      </c>
      <c r="NB25" s="125">
        <v>1</v>
      </c>
      <c r="NC25" s="185" t="s">
        <v>374</v>
      </c>
      <c r="ND25" s="186" t="s">
        <v>257</v>
      </c>
      <c r="NE25" s="155"/>
      <c r="NF25" s="125"/>
      <c r="NG25" s="130" t="s">
        <v>0</v>
      </c>
      <c r="NH25" s="125"/>
      <c r="NI25" s="185" t="s">
        <v>322</v>
      </c>
      <c r="NJ25" s="186" t="s">
        <v>322</v>
      </c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322</v>
      </c>
      <c r="NV25" s="186" t="s">
        <v>322</v>
      </c>
      <c r="NW25" s="163"/>
    </row>
    <row r="26" spans="1:387" ht="15" x14ac:dyDescent="0.2">
      <c r="A26" s="123">
        <f>IF(B26="","",VLOOKUP(B26,'Registrovaní tipéri'!$A$2:$B$101,2,FALSE))</f>
        <v>23</v>
      </c>
      <c r="B26" s="172" t="s">
        <v>235</v>
      </c>
      <c r="C26" s="124"/>
      <c r="D26" s="170">
        <v>2</v>
      </c>
      <c r="E26" s="175" t="s">
        <v>0</v>
      </c>
      <c r="F26" s="167">
        <v>2</v>
      </c>
      <c r="G26" s="175" t="s">
        <v>267</v>
      </c>
      <c r="H26" s="174" t="s">
        <v>257</v>
      </c>
      <c r="I26" s="25"/>
      <c r="J26" s="187">
        <v>0</v>
      </c>
      <c r="K26" s="187" t="s">
        <v>0</v>
      </c>
      <c r="L26" s="187">
        <v>3</v>
      </c>
      <c r="M26" s="185" t="s">
        <v>269</v>
      </c>
      <c r="N26" s="186" t="s">
        <v>267</v>
      </c>
      <c r="O26" s="148"/>
      <c r="P26" s="125"/>
      <c r="Q26" s="130" t="s">
        <v>0</v>
      </c>
      <c r="R26" s="125"/>
      <c r="S26" s="185" t="s">
        <v>322</v>
      </c>
      <c r="T26" s="186" t="s">
        <v>322</v>
      </c>
      <c r="U26" s="155"/>
      <c r="V26" s="125">
        <v>1</v>
      </c>
      <c r="W26" s="130" t="s">
        <v>0</v>
      </c>
      <c r="X26" s="125">
        <v>2</v>
      </c>
      <c r="Y26" s="185" t="s">
        <v>267</v>
      </c>
      <c r="Z26" s="186" t="s">
        <v>265</v>
      </c>
      <c r="AA26" s="155"/>
      <c r="AB26" s="125">
        <v>3</v>
      </c>
      <c r="AC26" s="130" t="s">
        <v>0</v>
      </c>
      <c r="AD26" s="125">
        <v>1</v>
      </c>
      <c r="AE26" s="192" t="s">
        <v>267</v>
      </c>
      <c r="AF26" s="193" t="s">
        <v>271</v>
      </c>
      <c r="AG26" s="155"/>
      <c r="AH26" s="125">
        <v>3</v>
      </c>
      <c r="AI26" s="130" t="s">
        <v>0</v>
      </c>
      <c r="AJ26" s="125">
        <v>1</v>
      </c>
      <c r="AK26" s="185" t="s">
        <v>267</v>
      </c>
      <c r="AL26" s="186" t="s">
        <v>266</v>
      </c>
      <c r="AM26" s="155"/>
      <c r="AN26" s="125">
        <v>0</v>
      </c>
      <c r="AO26" s="130" t="s">
        <v>0</v>
      </c>
      <c r="AP26" s="125">
        <v>2</v>
      </c>
      <c r="AQ26" s="185" t="s">
        <v>267</v>
      </c>
      <c r="AR26" s="186" t="s">
        <v>265</v>
      </c>
      <c r="AS26" s="155"/>
      <c r="AT26" s="125">
        <v>1</v>
      </c>
      <c r="AU26" s="130" t="s">
        <v>0</v>
      </c>
      <c r="AV26" s="125">
        <v>1</v>
      </c>
      <c r="AW26" s="185" t="s">
        <v>269</v>
      </c>
      <c r="AX26" s="186" t="s">
        <v>267</v>
      </c>
      <c r="AY26" s="155"/>
      <c r="AZ26" s="125"/>
      <c r="BA26" s="130" t="s">
        <v>0</v>
      </c>
      <c r="BB26" s="125"/>
      <c r="BC26" s="185" t="s">
        <v>322</v>
      </c>
      <c r="BD26" s="186" t="s">
        <v>322</v>
      </c>
      <c r="BE26" s="155"/>
      <c r="BF26" s="125"/>
      <c r="BG26" s="130" t="s">
        <v>0</v>
      </c>
      <c r="BH26" s="125"/>
      <c r="BI26" s="185" t="s">
        <v>322</v>
      </c>
      <c r="BJ26" s="186" t="s">
        <v>322</v>
      </c>
      <c r="BK26" s="155"/>
      <c r="BL26" s="125"/>
      <c r="BM26" s="130" t="s">
        <v>0</v>
      </c>
      <c r="BN26" s="125"/>
      <c r="BO26" s="185" t="s">
        <v>322</v>
      </c>
      <c r="BP26" s="186" t="s">
        <v>322</v>
      </c>
      <c r="BQ26" s="155"/>
      <c r="BR26" s="125">
        <v>3</v>
      </c>
      <c r="BS26" s="130" t="s">
        <v>0</v>
      </c>
      <c r="BT26" s="125">
        <v>0</v>
      </c>
      <c r="BU26" s="185" t="s">
        <v>267</v>
      </c>
      <c r="BV26" s="186" t="s">
        <v>257</v>
      </c>
      <c r="BW26" s="155"/>
      <c r="BX26" s="125">
        <v>3</v>
      </c>
      <c r="BY26" s="130" t="s">
        <v>0</v>
      </c>
      <c r="BZ26" s="125">
        <v>1</v>
      </c>
      <c r="CA26" s="130" t="s">
        <v>271</v>
      </c>
      <c r="CB26" s="169" t="s">
        <v>268</v>
      </c>
      <c r="CC26" s="155"/>
      <c r="CD26" s="125"/>
      <c r="CE26" s="130" t="s">
        <v>0</v>
      </c>
      <c r="CF26" s="125"/>
      <c r="CG26" s="185" t="s">
        <v>322</v>
      </c>
      <c r="CH26" s="186" t="s">
        <v>322</v>
      </c>
      <c r="CI26" s="155"/>
      <c r="CJ26" s="125"/>
      <c r="CK26" s="130" t="s">
        <v>0</v>
      </c>
      <c r="CL26" s="125"/>
      <c r="CM26" s="185" t="s">
        <v>322</v>
      </c>
      <c r="CN26" s="186" t="s">
        <v>322</v>
      </c>
      <c r="CO26" s="155"/>
      <c r="CP26" s="125">
        <v>2</v>
      </c>
      <c r="CQ26" s="130" t="s">
        <v>0</v>
      </c>
      <c r="CR26" s="125">
        <v>1</v>
      </c>
      <c r="CS26" s="185" t="s">
        <v>267</v>
      </c>
      <c r="CT26" s="186" t="s">
        <v>265</v>
      </c>
      <c r="CU26" s="155"/>
      <c r="CV26" s="125">
        <v>2</v>
      </c>
      <c r="CW26" s="130" t="s">
        <v>0</v>
      </c>
      <c r="CX26" s="125">
        <v>1</v>
      </c>
      <c r="CY26" s="185" t="s">
        <v>267</v>
      </c>
      <c r="CZ26" s="186" t="s">
        <v>257</v>
      </c>
      <c r="DA26" s="155"/>
      <c r="DB26" s="125"/>
      <c r="DC26" s="130" t="s">
        <v>0</v>
      </c>
      <c r="DD26" s="125"/>
      <c r="DE26" s="185" t="s">
        <v>322</v>
      </c>
      <c r="DF26" s="186" t="s">
        <v>322</v>
      </c>
      <c r="DG26" s="155"/>
      <c r="DH26" s="125"/>
      <c r="DI26" s="130" t="s">
        <v>0</v>
      </c>
      <c r="DJ26" s="125"/>
      <c r="DK26" s="185" t="s">
        <v>322</v>
      </c>
      <c r="DL26" s="186" t="s">
        <v>322</v>
      </c>
      <c r="DM26" s="155"/>
      <c r="DN26" s="125"/>
      <c r="DO26" s="130" t="s">
        <v>0</v>
      </c>
      <c r="DP26" s="125"/>
      <c r="DQ26" s="185" t="s">
        <v>322</v>
      </c>
      <c r="DR26" s="186" t="s">
        <v>322</v>
      </c>
      <c r="DS26" s="155"/>
      <c r="DT26" s="125"/>
      <c r="DU26" s="130" t="s">
        <v>0</v>
      </c>
      <c r="DV26" s="125"/>
      <c r="DW26" s="185" t="s">
        <v>322</v>
      </c>
      <c r="DX26" s="186" t="s">
        <v>322</v>
      </c>
      <c r="DY26" s="155"/>
      <c r="DZ26" s="125"/>
      <c r="EA26" s="130" t="s">
        <v>0</v>
      </c>
      <c r="EB26" s="125"/>
      <c r="EC26" s="185" t="s">
        <v>322</v>
      </c>
      <c r="ED26" s="186" t="s">
        <v>322</v>
      </c>
      <c r="EE26" s="155"/>
      <c r="EF26" s="125"/>
      <c r="EG26" s="130" t="s">
        <v>0</v>
      </c>
      <c r="EH26" s="125"/>
      <c r="EI26" s="185" t="s">
        <v>322</v>
      </c>
      <c r="EJ26" s="186" t="s">
        <v>322</v>
      </c>
      <c r="EK26" s="155"/>
      <c r="EL26" s="125"/>
      <c r="EM26" s="130" t="s">
        <v>0</v>
      </c>
      <c r="EN26" s="125"/>
      <c r="EO26" s="185" t="s">
        <v>322</v>
      </c>
      <c r="EP26" s="186" t="s">
        <v>322</v>
      </c>
      <c r="EQ26" s="155"/>
      <c r="ER26" s="125"/>
      <c r="ES26" s="130" t="s">
        <v>0</v>
      </c>
      <c r="ET26" s="125"/>
      <c r="EU26" s="185" t="s">
        <v>322</v>
      </c>
      <c r="EV26" s="186" t="s">
        <v>322</v>
      </c>
      <c r="EW26" s="155"/>
      <c r="EX26" s="125"/>
      <c r="EY26" s="130" t="s">
        <v>0</v>
      </c>
      <c r="EZ26" s="125"/>
      <c r="FA26" s="185" t="s">
        <v>322</v>
      </c>
      <c r="FB26" s="186" t="s">
        <v>322</v>
      </c>
      <c r="FC26" s="155"/>
      <c r="FD26" s="125"/>
      <c r="FE26" s="130" t="s">
        <v>0</v>
      </c>
      <c r="FF26" s="125"/>
      <c r="FG26" s="185" t="s">
        <v>322</v>
      </c>
      <c r="FH26" s="186" t="s">
        <v>322</v>
      </c>
      <c r="FI26" s="155"/>
      <c r="FJ26" s="125"/>
      <c r="FK26" s="130" t="s">
        <v>0</v>
      </c>
      <c r="FL26" s="125"/>
      <c r="FM26" s="185" t="s">
        <v>322</v>
      </c>
      <c r="FN26" s="186" t="s">
        <v>322</v>
      </c>
      <c r="FO26" s="155"/>
      <c r="FP26" s="125"/>
      <c r="FQ26" s="130" t="s">
        <v>0</v>
      </c>
      <c r="FR26" s="125"/>
      <c r="FS26" s="185" t="s">
        <v>322</v>
      </c>
      <c r="FT26" s="186" t="s">
        <v>322</v>
      </c>
      <c r="FU26" s="155"/>
      <c r="FV26" s="125"/>
      <c r="FW26" s="130" t="s">
        <v>0</v>
      </c>
      <c r="FX26" s="125"/>
      <c r="FY26" s="185" t="s">
        <v>322</v>
      </c>
      <c r="FZ26" s="186" t="s">
        <v>322</v>
      </c>
      <c r="GA26" s="155"/>
      <c r="GB26" s="125"/>
      <c r="GC26" s="196" t="s">
        <v>0</v>
      </c>
      <c r="GD26" s="125"/>
      <c r="GE26" s="185" t="s">
        <v>322</v>
      </c>
      <c r="GF26" s="186" t="s">
        <v>322</v>
      </c>
      <c r="GG26" s="155"/>
      <c r="GH26" s="125"/>
      <c r="GI26" s="130" t="s">
        <v>0</v>
      </c>
      <c r="GJ26" s="125"/>
      <c r="GK26" s="185" t="s">
        <v>322</v>
      </c>
      <c r="GL26" s="186" t="s">
        <v>322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322</v>
      </c>
      <c r="GX26" s="186" t="s">
        <v>322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322</v>
      </c>
      <c r="HJ26" s="186" t="s">
        <v>322</v>
      </c>
      <c r="HK26" s="155"/>
      <c r="HL26" s="125"/>
      <c r="HM26" s="130" t="s">
        <v>0</v>
      </c>
      <c r="HN26" s="125"/>
      <c r="HO26" s="185" t="s">
        <v>322</v>
      </c>
      <c r="HP26" s="186" t="s">
        <v>322</v>
      </c>
      <c r="HQ26" s="155"/>
      <c r="HR26" s="125"/>
      <c r="HS26" s="130" t="s">
        <v>0</v>
      </c>
      <c r="HT26" s="125"/>
      <c r="HU26" s="185" t="s">
        <v>322</v>
      </c>
      <c r="HV26" s="186" t="s">
        <v>322</v>
      </c>
      <c r="HW26" s="155"/>
      <c r="HX26" s="125"/>
      <c r="HY26" s="130" t="s">
        <v>0</v>
      </c>
      <c r="HZ26" s="125"/>
      <c r="IA26" s="185" t="s">
        <v>322</v>
      </c>
      <c r="IB26" s="186" t="s">
        <v>322</v>
      </c>
      <c r="IC26" s="155"/>
      <c r="ID26" s="125"/>
      <c r="IE26" s="130" t="s">
        <v>0</v>
      </c>
      <c r="IF26" s="125"/>
      <c r="IG26" s="185" t="s">
        <v>322</v>
      </c>
      <c r="IH26" s="186" t="s">
        <v>322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322</v>
      </c>
      <c r="IZ26" s="186" t="s">
        <v>322</v>
      </c>
      <c r="JA26" s="155"/>
      <c r="JB26" s="125"/>
      <c r="JC26" s="130" t="s">
        <v>0</v>
      </c>
      <c r="JD26" s="125"/>
      <c r="JE26" s="185" t="s">
        <v>322</v>
      </c>
      <c r="JF26" s="186" t="s">
        <v>322</v>
      </c>
      <c r="JG26" s="155"/>
      <c r="JH26" s="125"/>
      <c r="JI26" s="130" t="s">
        <v>0</v>
      </c>
      <c r="JJ26" s="125"/>
      <c r="JK26" s="185" t="s">
        <v>322</v>
      </c>
      <c r="JL26" s="186" t="s">
        <v>322</v>
      </c>
      <c r="JM26" s="155"/>
      <c r="JN26" s="125"/>
      <c r="JO26" s="130" t="s">
        <v>0</v>
      </c>
      <c r="JP26" s="125"/>
      <c r="JQ26" s="185" t="s">
        <v>322</v>
      </c>
      <c r="JR26" s="186" t="s">
        <v>322</v>
      </c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85" t="s">
        <v>322</v>
      </c>
      <c r="KD26" s="186" t="s">
        <v>322</v>
      </c>
      <c r="KE26" s="155"/>
      <c r="KF26" s="125"/>
      <c r="KG26" s="130" t="s">
        <v>0</v>
      </c>
      <c r="KH26" s="125"/>
      <c r="KI26" s="185" t="s">
        <v>322</v>
      </c>
      <c r="KJ26" s="186" t="s">
        <v>322</v>
      </c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85" t="s">
        <v>322</v>
      </c>
      <c r="KV26" s="186" t="s">
        <v>322</v>
      </c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85" t="s">
        <v>322</v>
      </c>
      <c r="LH26" s="186" t="s">
        <v>322</v>
      </c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85" t="s">
        <v>322</v>
      </c>
      <c r="LT26" s="186" t="s">
        <v>322</v>
      </c>
      <c r="LU26" s="155"/>
      <c r="LV26" s="125"/>
      <c r="LW26" s="130" t="s">
        <v>0</v>
      </c>
      <c r="LX26" s="125"/>
      <c r="LY26" s="185" t="s">
        <v>322</v>
      </c>
      <c r="LZ26" s="186" t="s">
        <v>322</v>
      </c>
      <c r="MA26" s="155"/>
      <c r="MB26" s="125"/>
      <c r="MC26" s="130" t="s">
        <v>0</v>
      </c>
      <c r="MD26" s="125"/>
      <c r="ME26" s="185" t="s">
        <v>322</v>
      </c>
      <c r="MF26" s="186" t="s">
        <v>322</v>
      </c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85" t="s">
        <v>322</v>
      </c>
      <c r="MR26" s="186" t="s">
        <v>322</v>
      </c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85" t="s">
        <v>322</v>
      </c>
      <c r="ND26" s="186" t="s">
        <v>322</v>
      </c>
      <c r="NE26" s="155"/>
      <c r="NF26" s="125"/>
      <c r="NG26" s="130" t="s">
        <v>0</v>
      </c>
      <c r="NH26" s="125"/>
      <c r="NI26" s="185" t="s">
        <v>322</v>
      </c>
      <c r="NJ26" s="186" t="s">
        <v>322</v>
      </c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322</v>
      </c>
      <c r="NV26" s="186" t="s">
        <v>322</v>
      </c>
      <c r="NW26" s="163"/>
    </row>
    <row r="27" spans="1:387" ht="15" x14ac:dyDescent="0.2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271</v>
      </c>
      <c r="H27" s="183" t="s">
        <v>262</v>
      </c>
      <c r="I27" s="25"/>
      <c r="J27" s="187">
        <v>0</v>
      </c>
      <c r="K27" s="187" t="s">
        <v>0</v>
      </c>
      <c r="L27" s="187">
        <v>3</v>
      </c>
      <c r="M27" s="185" t="s">
        <v>269</v>
      </c>
      <c r="N27" s="186" t="s">
        <v>259</v>
      </c>
      <c r="O27" s="148"/>
      <c r="P27" s="125">
        <v>4</v>
      </c>
      <c r="Q27" s="130" t="s">
        <v>0</v>
      </c>
      <c r="R27" s="125">
        <v>0</v>
      </c>
      <c r="S27" s="185" t="s">
        <v>269</v>
      </c>
      <c r="T27" s="186" t="s">
        <v>261</v>
      </c>
      <c r="U27" s="155"/>
      <c r="V27" s="125">
        <v>0</v>
      </c>
      <c r="W27" s="130" t="s">
        <v>0</v>
      </c>
      <c r="X27" s="125">
        <v>3</v>
      </c>
      <c r="Y27" s="185" t="s">
        <v>267</v>
      </c>
      <c r="Z27" s="186" t="s">
        <v>322</v>
      </c>
      <c r="AA27" s="155"/>
      <c r="AB27" s="125"/>
      <c r="AC27" s="130" t="s">
        <v>0</v>
      </c>
      <c r="AD27" s="125"/>
      <c r="AE27" s="185" t="s">
        <v>322</v>
      </c>
      <c r="AF27" s="186" t="s">
        <v>322</v>
      </c>
      <c r="AG27" s="155"/>
      <c r="AH27" s="125">
        <v>3</v>
      </c>
      <c r="AI27" s="130" t="s">
        <v>0</v>
      </c>
      <c r="AJ27" s="125">
        <v>0</v>
      </c>
      <c r="AK27" s="185" t="s">
        <v>267</v>
      </c>
      <c r="AL27" s="186" t="s">
        <v>271</v>
      </c>
      <c r="AM27" s="155"/>
      <c r="AN27" s="125">
        <v>0</v>
      </c>
      <c r="AO27" s="130" t="s">
        <v>0</v>
      </c>
      <c r="AP27" s="125">
        <v>4</v>
      </c>
      <c r="AQ27" s="185" t="s">
        <v>269</v>
      </c>
      <c r="AR27" s="186" t="s">
        <v>257</v>
      </c>
      <c r="AS27" s="155"/>
      <c r="AT27" s="125"/>
      <c r="AU27" s="130" t="s">
        <v>0</v>
      </c>
      <c r="AV27" s="125"/>
      <c r="AW27" s="185" t="s">
        <v>322</v>
      </c>
      <c r="AX27" s="186" t="s">
        <v>322</v>
      </c>
      <c r="AY27" s="155"/>
      <c r="AZ27" s="125"/>
      <c r="BA27" s="130" t="s">
        <v>0</v>
      </c>
      <c r="BB27" s="125"/>
      <c r="BC27" s="185" t="s">
        <v>322</v>
      </c>
      <c r="BD27" s="186" t="s">
        <v>322</v>
      </c>
      <c r="BE27" s="155"/>
      <c r="BF27" s="125"/>
      <c r="BG27" s="130" t="s">
        <v>0</v>
      </c>
      <c r="BH27" s="125"/>
      <c r="BI27" s="185" t="s">
        <v>322</v>
      </c>
      <c r="BJ27" s="186" t="s">
        <v>322</v>
      </c>
      <c r="BK27" s="155"/>
      <c r="BL27" s="125"/>
      <c r="BM27" s="130" t="s">
        <v>0</v>
      </c>
      <c r="BN27" s="125"/>
      <c r="BO27" s="185" t="s">
        <v>322</v>
      </c>
      <c r="BP27" s="186" t="s">
        <v>322</v>
      </c>
      <c r="BQ27" s="155"/>
      <c r="BR27" s="125"/>
      <c r="BS27" s="130" t="s">
        <v>0</v>
      </c>
      <c r="BT27" s="125"/>
      <c r="BU27" s="185" t="s">
        <v>322</v>
      </c>
      <c r="BV27" s="186" t="s">
        <v>322</v>
      </c>
      <c r="BW27" s="155"/>
      <c r="BX27" s="125"/>
      <c r="BY27" s="130" t="s">
        <v>0</v>
      </c>
      <c r="BZ27" s="125"/>
      <c r="CA27" s="185" t="s">
        <v>322</v>
      </c>
      <c r="CB27" s="186" t="s">
        <v>322</v>
      </c>
      <c r="CC27" s="155"/>
      <c r="CD27" s="125"/>
      <c r="CE27" s="130" t="s">
        <v>0</v>
      </c>
      <c r="CF27" s="125"/>
      <c r="CG27" s="185" t="s">
        <v>322</v>
      </c>
      <c r="CH27" s="186" t="s">
        <v>322</v>
      </c>
      <c r="CI27" s="155"/>
      <c r="CJ27" s="125"/>
      <c r="CK27" s="130" t="s">
        <v>0</v>
      </c>
      <c r="CL27" s="125"/>
      <c r="CM27" s="185" t="s">
        <v>322</v>
      </c>
      <c r="CN27" s="186" t="s">
        <v>322</v>
      </c>
      <c r="CO27" s="155"/>
      <c r="CP27" s="125"/>
      <c r="CQ27" s="130" t="s">
        <v>0</v>
      </c>
      <c r="CR27" s="125"/>
      <c r="CS27" s="185" t="s">
        <v>322</v>
      </c>
      <c r="CT27" s="186" t="s">
        <v>322</v>
      </c>
      <c r="CU27" s="155"/>
      <c r="CV27" s="125"/>
      <c r="CW27" s="130" t="s">
        <v>0</v>
      </c>
      <c r="CX27" s="125"/>
      <c r="CY27" s="185" t="s">
        <v>322</v>
      </c>
      <c r="CZ27" s="186" t="s">
        <v>322</v>
      </c>
      <c r="DA27" s="155"/>
      <c r="DB27" s="125"/>
      <c r="DC27" s="130" t="s">
        <v>0</v>
      </c>
      <c r="DD27" s="125"/>
      <c r="DE27" s="185" t="s">
        <v>322</v>
      </c>
      <c r="DF27" s="186" t="s">
        <v>322</v>
      </c>
      <c r="DG27" s="155"/>
      <c r="DH27" s="125"/>
      <c r="DI27" s="130" t="s">
        <v>0</v>
      </c>
      <c r="DJ27" s="125"/>
      <c r="DK27" s="185" t="s">
        <v>322</v>
      </c>
      <c r="DL27" s="186" t="s">
        <v>322</v>
      </c>
      <c r="DM27" s="155"/>
      <c r="DN27" s="125"/>
      <c r="DO27" s="130" t="s">
        <v>0</v>
      </c>
      <c r="DP27" s="125"/>
      <c r="DQ27" s="185" t="s">
        <v>322</v>
      </c>
      <c r="DR27" s="186" t="s">
        <v>322</v>
      </c>
      <c r="DS27" s="155"/>
      <c r="DT27" s="125"/>
      <c r="DU27" s="130" t="s">
        <v>0</v>
      </c>
      <c r="DV27" s="125"/>
      <c r="DW27" s="185" t="s">
        <v>322</v>
      </c>
      <c r="DX27" s="186" t="s">
        <v>322</v>
      </c>
      <c r="DY27" s="155"/>
      <c r="DZ27" s="125"/>
      <c r="EA27" s="130" t="s">
        <v>0</v>
      </c>
      <c r="EB27" s="125"/>
      <c r="EC27" s="185" t="s">
        <v>322</v>
      </c>
      <c r="ED27" s="186" t="s">
        <v>322</v>
      </c>
      <c r="EE27" s="155"/>
      <c r="EF27" s="125"/>
      <c r="EG27" s="130" t="s">
        <v>0</v>
      </c>
      <c r="EH27" s="125"/>
      <c r="EI27" s="185" t="s">
        <v>322</v>
      </c>
      <c r="EJ27" s="186" t="s">
        <v>322</v>
      </c>
      <c r="EK27" s="155"/>
      <c r="EL27" s="125"/>
      <c r="EM27" s="130" t="s">
        <v>0</v>
      </c>
      <c r="EN27" s="125"/>
      <c r="EO27" s="185" t="s">
        <v>322</v>
      </c>
      <c r="EP27" s="186" t="s">
        <v>322</v>
      </c>
      <c r="EQ27" s="155"/>
      <c r="ER27" s="125"/>
      <c r="ES27" s="130" t="s">
        <v>0</v>
      </c>
      <c r="ET27" s="125"/>
      <c r="EU27" s="185" t="s">
        <v>322</v>
      </c>
      <c r="EV27" s="186" t="s">
        <v>322</v>
      </c>
      <c r="EW27" s="155"/>
      <c r="EX27" s="125"/>
      <c r="EY27" s="130" t="s">
        <v>0</v>
      </c>
      <c r="EZ27" s="125"/>
      <c r="FA27" s="185" t="s">
        <v>322</v>
      </c>
      <c r="FB27" s="186" t="s">
        <v>322</v>
      </c>
      <c r="FC27" s="155"/>
      <c r="FD27" s="125"/>
      <c r="FE27" s="130" t="s">
        <v>0</v>
      </c>
      <c r="FF27" s="125"/>
      <c r="FG27" s="185" t="s">
        <v>322</v>
      </c>
      <c r="FH27" s="186" t="s">
        <v>322</v>
      </c>
      <c r="FI27" s="155"/>
      <c r="FJ27" s="125"/>
      <c r="FK27" s="130" t="s">
        <v>0</v>
      </c>
      <c r="FL27" s="125"/>
      <c r="FM27" s="185" t="s">
        <v>322</v>
      </c>
      <c r="FN27" s="186" t="s">
        <v>322</v>
      </c>
      <c r="FO27" s="155"/>
      <c r="FP27" s="125"/>
      <c r="FQ27" s="130" t="s">
        <v>0</v>
      </c>
      <c r="FR27" s="125"/>
      <c r="FS27" s="185" t="s">
        <v>322</v>
      </c>
      <c r="FT27" s="186" t="s">
        <v>322</v>
      </c>
      <c r="FU27" s="155"/>
      <c r="FV27" s="125"/>
      <c r="FW27" s="130" t="s">
        <v>0</v>
      </c>
      <c r="FX27" s="125"/>
      <c r="FY27" s="185" t="s">
        <v>322</v>
      </c>
      <c r="FZ27" s="186" t="s">
        <v>322</v>
      </c>
      <c r="GA27" s="155"/>
      <c r="GB27" s="125"/>
      <c r="GC27" s="196" t="s">
        <v>0</v>
      </c>
      <c r="GD27" s="125"/>
      <c r="GE27" s="185" t="s">
        <v>322</v>
      </c>
      <c r="GF27" s="186" t="s">
        <v>322</v>
      </c>
      <c r="GG27" s="155"/>
      <c r="GH27" s="125"/>
      <c r="GI27" s="130" t="s">
        <v>0</v>
      </c>
      <c r="GJ27" s="125"/>
      <c r="GK27" s="185" t="s">
        <v>322</v>
      </c>
      <c r="GL27" s="186" t="s">
        <v>322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322</v>
      </c>
      <c r="GX27" s="186" t="s">
        <v>322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322</v>
      </c>
      <c r="HJ27" s="186" t="s">
        <v>322</v>
      </c>
      <c r="HK27" s="155"/>
      <c r="HL27" s="125"/>
      <c r="HM27" s="130" t="s">
        <v>0</v>
      </c>
      <c r="HN27" s="125"/>
      <c r="HO27" s="185" t="s">
        <v>322</v>
      </c>
      <c r="HP27" s="186" t="s">
        <v>322</v>
      </c>
      <c r="HQ27" s="155"/>
      <c r="HR27" s="125"/>
      <c r="HS27" s="130" t="s">
        <v>0</v>
      </c>
      <c r="HT27" s="125"/>
      <c r="HU27" s="185" t="s">
        <v>322</v>
      </c>
      <c r="HV27" s="186" t="s">
        <v>322</v>
      </c>
      <c r="HW27" s="155"/>
      <c r="HX27" s="125"/>
      <c r="HY27" s="130" t="s">
        <v>0</v>
      </c>
      <c r="HZ27" s="125"/>
      <c r="IA27" s="185" t="s">
        <v>322</v>
      </c>
      <c r="IB27" s="186" t="s">
        <v>322</v>
      </c>
      <c r="IC27" s="155"/>
      <c r="ID27" s="125"/>
      <c r="IE27" s="130" t="s">
        <v>0</v>
      </c>
      <c r="IF27" s="125"/>
      <c r="IG27" s="185" t="s">
        <v>322</v>
      </c>
      <c r="IH27" s="186" t="s">
        <v>322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322</v>
      </c>
      <c r="IZ27" s="186" t="s">
        <v>322</v>
      </c>
      <c r="JA27" s="155"/>
      <c r="JB27" s="125"/>
      <c r="JC27" s="130" t="s">
        <v>0</v>
      </c>
      <c r="JD27" s="125"/>
      <c r="JE27" s="185" t="s">
        <v>322</v>
      </c>
      <c r="JF27" s="186" t="s">
        <v>322</v>
      </c>
      <c r="JG27" s="155"/>
      <c r="JH27" s="125"/>
      <c r="JI27" s="130" t="s">
        <v>0</v>
      </c>
      <c r="JJ27" s="125"/>
      <c r="JK27" s="185" t="s">
        <v>322</v>
      </c>
      <c r="JL27" s="186" t="s">
        <v>322</v>
      </c>
      <c r="JM27" s="155"/>
      <c r="JN27" s="125"/>
      <c r="JO27" s="130" t="s">
        <v>0</v>
      </c>
      <c r="JP27" s="125"/>
      <c r="JQ27" s="185" t="s">
        <v>322</v>
      </c>
      <c r="JR27" s="186" t="s">
        <v>322</v>
      </c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85" t="s">
        <v>322</v>
      </c>
      <c r="KD27" s="186" t="s">
        <v>322</v>
      </c>
      <c r="KE27" s="155"/>
      <c r="KF27" s="125"/>
      <c r="KG27" s="130" t="s">
        <v>0</v>
      </c>
      <c r="KH27" s="125"/>
      <c r="KI27" s="185" t="s">
        <v>322</v>
      </c>
      <c r="KJ27" s="186" t="s">
        <v>322</v>
      </c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85" t="s">
        <v>322</v>
      </c>
      <c r="KV27" s="186" t="s">
        <v>322</v>
      </c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85" t="s">
        <v>322</v>
      </c>
      <c r="LH27" s="186" t="s">
        <v>322</v>
      </c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85" t="s">
        <v>322</v>
      </c>
      <c r="LT27" s="186" t="s">
        <v>322</v>
      </c>
      <c r="LU27" s="155"/>
      <c r="LV27" s="125"/>
      <c r="LW27" s="130" t="s">
        <v>0</v>
      </c>
      <c r="LX27" s="125"/>
      <c r="LY27" s="185" t="s">
        <v>322</v>
      </c>
      <c r="LZ27" s="186" t="s">
        <v>322</v>
      </c>
      <c r="MA27" s="155"/>
      <c r="MB27" s="125"/>
      <c r="MC27" s="130" t="s">
        <v>0</v>
      </c>
      <c r="MD27" s="125"/>
      <c r="ME27" s="185" t="s">
        <v>322</v>
      </c>
      <c r="MF27" s="186" t="s">
        <v>322</v>
      </c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85" t="s">
        <v>322</v>
      </c>
      <c r="MR27" s="186" t="s">
        <v>322</v>
      </c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85" t="s">
        <v>322</v>
      </c>
      <c r="ND27" s="186" t="s">
        <v>322</v>
      </c>
      <c r="NE27" s="155"/>
      <c r="NF27" s="125"/>
      <c r="NG27" s="130" t="s">
        <v>0</v>
      </c>
      <c r="NH27" s="125"/>
      <c r="NI27" s="185" t="s">
        <v>322</v>
      </c>
      <c r="NJ27" s="186" t="s">
        <v>322</v>
      </c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322</v>
      </c>
      <c r="NV27" s="186" t="s">
        <v>322</v>
      </c>
      <c r="NW27" s="163"/>
    </row>
    <row r="28" spans="1:387" ht="15" x14ac:dyDescent="0.2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267</v>
      </c>
      <c r="H28" s="174" t="s">
        <v>257</v>
      </c>
      <c r="I28" s="25"/>
      <c r="J28" s="187">
        <v>0</v>
      </c>
      <c r="K28" s="187" t="s">
        <v>0</v>
      </c>
      <c r="L28" s="187">
        <v>3</v>
      </c>
      <c r="M28" s="185" t="s">
        <v>267</v>
      </c>
      <c r="N28" s="186" t="s">
        <v>257</v>
      </c>
      <c r="O28" s="148"/>
      <c r="P28" s="125">
        <v>3</v>
      </c>
      <c r="Q28" s="130" t="s">
        <v>0</v>
      </c>
      <c r="R28" s="125">
        <v>0</v>
      </c>
      <c r="S28" s="185" t="s">
        <v>267</v>
      </c>
      <c r="T28" s="186" t="s">
        <v>257</v>
      </c>
      <c r="U28" s="155"/>
      <c r="V28" s="125">
        <v>0</v>
      </c>
      <c r="W28" s="130" t="s">
        <v>0</v>
      </c>
      <c r="X28" s="125">
        <v>2</v>
      </c>
      <c r="Y28" s="185" t="s">
        <v>267</v>
      </c>
      <c r="Z28" s="186" t="s">
        <v>257</v>
      </c>
      <c r="AA28" s="155"/>
      <c r="AB28" s="125">
        <v>3</v>
      </c>
      <c r="AC28" s="130" t="s">
        <v>0</v>
      </c>
      <c r="AD28" s="125">
        <v>0</v>
      </c>
      <c r="AE28" s="192" t="s">
        <v>267</v>
      </c>
      <c r="AF28" s="193" t="s">
        <v>257</v>
      </c>
      <c r="AG28" s="155"/>
      <c r="AH28" s="125">
        <v>3</v>
      </c>
      <c r="AI28" s="130" t="s">
        <v>0</v>
      </c>
      <c r="AJ28" s="125">
        <v>0</v>
      </c>
      <c r="AK28" s="185" t="s">
        <v>267</v>
      </c>
      <c r="AL28" s="186" t="s">
        <v>271</v>
      </c>
      <c r="AM28" s="155"/>
      <c r="AN28" s="125">
        <v>0</v>
      </c>
      <c r="AO28" s="130" t="s">
        <v>0</v>
      </c>
      <c r="AP28" s="125">
        <v>2</v>
      </c>
      <c r="AQ28" s="185" t="s">
        <v>267</v>
      </c>
      <c r="AR28" s="186" t="s">
        <v>271</v>
      </c>
      <c r="AS28" s="155"/>
      <c r="AT28" s="125">
        <v>1</v>
      </c>
      <c r="AU28" s="130" t="s">
        <v>0</v>
      </c>
      <c r="AV28" s="125">
        <v>2</v>
      </c>
      <c r="AW28" s="185" t="s">
        <v>271</v>
      </c>
      <c r="AX28" s="186" t="s">
        <v>267</v>
      </c>
      <c r="AY28" s="155"/>
      <c r="AZ28" s="125">
        <v>3</v>
      </c>
      <c r="BA28" s="130" t="s">
        <v>0</v>
      </c>
      <c r="BB28" s="125">
        <v>0</v>
      </c>
      <c r="BC28" s="185" t="s">
        <v>267</v>
      </c>
      <c r="BD28" s="186" t="s">
        <v>257</v>
      </c>
      <c r="BE28" s="155"/>
      <c r="BF28" s="125">
        <v>2</v>
      </c>
      <c r="BG28" s="130" t="s">
        <v>0</v>
      </c>
      <c r="BH28" s="125">
        <v>0</v>
      </c>
      <c r="BI28" s="185" t="s">
        <v>267</v>
      </c>
      <c r="BJ28" s="186" t="s">
        <v>269</v>
      </c>
      <c r="BK28" s="155"/>
      <c r="BL28" s="125"/>
      <c r="BM28" s="130" t="s">
        <v>0</v>
      </c>
      <c r="BN28" s="125"/>
      <c r="BO28" s="185" t="s">
        <v>322</v>
      </c>
      <c r="BP28" s="186" t="s">
        <v>322</v>
      </c>
      <c r="BQ28" s="155"/>
      <c r="BR28" s="125">
        <v>3</v>
      </c>
      <c r="BS28" s="130" t="s">
        <v>0</v>
      </c>
      <c r="BT28" s="125">
        <v>0</v>
      </c>
      <c r="BU28" s="185" t="s">
        <v>267</v>
      </c>
      <c r="BV28" s="186" t="s">
        <v>257</v>
      </c>
      <c r="BW28" s="155"/>
      <c r="BX28" s="125">
        <v>4</v>
      </c>
      <c r="BY28" s="130" t="s">
        <v>0</v>
      </c>
      <c r="BZ28" s="125">
        <v>0</v>
      </c>
      <c r="CA28" s="130" t="s">
        <v>268</v>
      </c>
      <c r="CB28" s="169" t="s">
        <v>267</v>
      </c>
      <c r="CC28" s="155"/>
      <c r="CD28" s="125"/>
      <c r="CE28" s="130" t="s">
        <v>0</v>
      </c>
      <c r="CF28" s="125"/>
      <c r="CG28" s="185" t="s">
        <v>322</v>
      </c>
      <c r="CH28" s="186" t="s">
        <v>322</v>
      </c>
      <c r="CI28" s="155"/>
      <c r="CJ28" s="125"/>
      <c r="CK28" s="130" t="s">
        <v>0</v>
      </c>
      <c r="CL28" s="125"/>
      <c r="CM28" s="185" t="s">
        <v>322</v>
      </c>
      <c r="CN28" s="186" t="s">
        <v>322</v>
      </c>
      <c r="CO28" s="155"/>
      <c r="CP28" s="125">
        <v>2</v>
      </c>
      <c r="CQ28" s="130" t="s">
        <v>0</v>
      </c>
      <c r="CR28" s="125">
        <v>1</v>
      </c>
      <c r="CS28" s="185" t="s">
        <v>267</v>
      </c>
      <c r="CT28" s="186" t="s">
        <v>266</v>
      </c>
      <c r="CU28" s="155"/>
      <c r="CV28" s="125">
        <v>3</v>
      </c>
      <c r="CW28" s="130" t="s">
        <v>0</v>
      </c>
      <c r="CX28" s="125">
        <v>0</v>
      </c>
      <c r="CY28" s="185" t="s">
        <v>267</v>
      </c>
      <c r="CZ28" s="186" t="s">
        <v>266</v>
      </c>
      <c r="DA28" s="155"/>
      <c r="DB28" s="125">
        <v>0</v>
      </c>
      <c r="DC28" s="130" t="s">
        <v>0</v>
      </c>
      <c r="DD28" s="125">
        <v>3</v>
      </c>
      <c r="DE28" s="185" t="s">
        <v>266</v>
      </c>
      <c r="DF28" s="186" t="s">
        <v>267</v>
      </c>
      <c r="DG28" s="155"/>
      <c r="DH28" s="125">
        <v>0</v>
      </c>
      <c r="DI28" s="130" t="s">
        <v>0</v>
      </c>
      <c r="DJ28" s="125">
        <v>2</v>
      </c>
      <c r="DK28" s="185" t="s">
        <v>267</v>
      </c>
      <c r="DL28" s="186" t="s">
        <v>257</v>
      </c>
      <c r="DM28" s="155"/>
      <c r="DN28" s="125">
        <v>3</v>
      </c>
      <c r="DO28" s="130" t="s">
        <v>0</v>
      </c>
      <c r="DP28" s="125">
        <v>0</v>
      </c>
      <c r="DQ28" s="185" t="s">
        <v>267</v>
      </c>
      <c r="DR28" s="186" t="s">
        <v>266</v>
      </c>
      <c r="DS28" s="155"/>
      <c r="DT28" s="125">
        <v>2</v>
      </c>
      <c r="DU28" s="130" t="s">
        <v>0</v>
      </c>
      <c r="DV28" s="125">
        <v>1</v>
      </c>
      <c r="DW28" s="185" t="s">
        <v>267</v>
      </c>
      <c r="DX28" s="186" t="s">
        <v>269</v>
      </c>
      <c r="DY28" s="155"/>
      <c r="DZ28" s="125">
        <v>1</v>
      </c>
      <c r="EA28" s="130" t="s">
        <v>0</v>
      </c>
      <c r="EB28" s="125">
        <v>2</v>
      </c>
      <c r="EC28" s="185" t="s">
        <v>267</v>
      </c>
      <c r="ED28" s="186" t="s">
        <v>269</v>
      </c>
      <c r="EE28" s="155"/>
      <c r="EF28" s="125">
        <v>4</v>
      </c>
      <c r="EG28" s="130" t="s">
        <v>0</v>
      </c>
      <c r="EH28" s="125">
        <v>0</v>
      </c>
      <c r="EI28" s="185" t="s">
        <v>266</v>
      </c>
      <c r="EJ28" s="186" t="s">
        <v>265</v>
      </c>
      <c r="EK28" s="155"/>
      <c r="EL28" s="125"/>
      <c r="EM28" s="130" t="s">
        <v>0</v>
      </c>
      <c r="EN28" s="125"/>
      <c r="EO28" s="185" t="s">
        <v>322</v>
      </c>
      <c r="EP28" s="186" t="s">
        <v>322</v>
      </c>
      <c r="EQ28" s="155"/>
      <c r="ER28" s="125">
        <v>1</v>
      </c>
      <c r="ES28" s="130" t="s">
        <v>0</v>
      </c>
      <c r="ET28" s="125">
        <v>2</v>
      </c>
      <c r="EU28" s="185" t="s">
        <v>267</v>
      </c>
      <c r="EV28" s="186" t="s">
        <v>269</v>
      </c>
      <c r="EW28" s="155"/>
      <c r="EX28" s="125">
        <v>0</v>
      </c>
      <c r="EY28" s="130" t="s">
        <v>0</v>
      </c>
      <c r="EZ28" s="125">
        <v>2</v>
      </c>
      <c r="FA28" s="185" t="s">
        <v>267</v>
      </c>
      <c r="FB28" s="186" t="s">
        <v>254</v>
      </c>
      <c r="FC28" s="155"/>
      <c r="FD28" s="125">
        <v>3</v>
      </c>
      <c r="FE28" s="130" t="s">
        <v>0</v>
      </c>
      <c r="FF28" s="125">
        <v>0</v>
      </c>
      <c r="FG28" s="185" t="s">
        <v>267</v>
      </c>
      <c r="FH28" s="186" t="s">
        <v>269</v>
      </c>
      <c r="FI28" s="155"/>
      <c r="FJ28" s="125">
        <v>1</v>
      </c>
      <c r="FK28" s="130" t="s">
        <v>0</v>
      </c>
      <c r="FL28" s="125">
        <v>2</v>
      </c>
      <c r="FM28" s="185" t="s">
        <v>267</v>
      </c>
      <c r="FN28" s="186" t="s">
        <v>257</v>
      </c>
      <c r="FO28" s="155"/>
      <c r="FP28" s="125"/>
      <c r="FQ28" s="130" t="s">
        <v>0</v>
      </c>
      <c r="FR28" s="125"/>
      <c r="FS28" s="185" t="s">
        <v>322</v>
      </c>
      <c r="FT28" s="186" t="s">
        <v>322</v>
      </c>
      <c r="FU28" s="155"/>
      <c r="FV28" s="125">
        <v>0</v>
      </c>
      <c r="FW28" s="130" t="s">
        <v>0</v>
      </c>
      <c r="FX28" s="125">
        <v>2</v>
      </c>
      <c r="FY28" s="185" t="s">
        <v>267</v>
      </c>
      <c r="FZ28" s="186" t="s">
        <v>257</v>
      </c>
      <c r="GA28" s="155"/>
      <c r="GB28" s="125">
        <v>0</v>
      </c>
      <c r="GC28" s="196" t="s">
        <v>0</v>
      </c>
      <c r="GD28" s="125">
        <v>2</v>
      </c>
      <c r="GE28" s="185" t="s">
        <v>267</v>
      </c>
      <c r="GF28" s="186" t="s">
        <v>257</v>
      </c>
      <c r="GG28" s="155"/>
      <c r="GH28" s="125">
        <v>2</v>
      </c>
      <c r="GI28" s="130" t="s">
        <v>0</v>
      </c>
      <c r="GJ28" s="125">
        <v>0</v>
      </c>
      <c r="GK28" s="185" t="s">
        <v>267</v>
      </c>
      <c r="GL28" s="186" t="s">
        <v>257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267</v>
      </c>
      <c r="GX28" s="186" t="s">
        <v>257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267</v>
      </c>
      <c r="HJ28" s="186" t="s">
        <v>257</v>
      </c>
      <c r="HK28" s="155"/>
      <c r="HL28" s="125">
        <v>2</v>
      </c>
      <c r="HM28" s="130" t="s">
        <v>0</v>
      </c>
      <c r="HN28" s="125">
        <v>0</v>
      </c>
      <c r="HO28" s="185" t="s">
        <v>267</v>
      </c>
      <c r="HP28" s="186" t="s">
        <v>269</v>
      </c>
      <c r="HQ28" s="155"/>
      <c r="HR28" s="125">
        <v>2</v>
      </c>
      <c r="HS28" s="130" t="s">
        <v>0</v>
      </c>
      <c r="HT28" s="125">
        <v>1</v>
      </c>
      <c r="HU28" s="185" t="s">
        <v>267</v>
      </c>
      <c r="HV28" s="186" t="s">
        <v>266</v>
      </c>
      <c r="HW28" s="155"/>
      <c r="HX28" s="125">
        <v>0</v>
      </c>
      <c r="HY28" s="130" t="s">
        <v>0</v>
      </c>
      <c r="HZ28" s="125">
        <v>2</v>
      </c>
      <c r="IA28" s="185" t="s">
        <v>267</v>
      </c>
      <c r="IB28" s="186" t="s">
        <v>257</v>
      </c>
      <c r="IC28" s="155"/>
      <c r="ID28" s="125">
        <v>0</v>
      </c>
      <c r="IE28" s="130" t="s">
        <v>0</v>
      </c>
      <c r="IF28" s="125">
        <v>2</v>
      </c>
      <c r="IG28" s="185" t="s">
        <v>267</v>
      </c>
      <c r="IH28" s="186" t="s">
        <v>257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267</v>
      </c>
      <c r="IZ28" s="186" t="s">
        <v>269</v>
      </c>
      <c r="JA28" s="155"/>
      <c r="JB28" s="125">
        <v>1</v>
      </c>
      <c r="JC28" s="130" t="s">
        <v>0</v>
      </c>
      <c r="JD28" s="125">
        <v>4</v>
      </c>
      <c r="JE28" s="185" t="s">
        <v>267</v>
      </c>
      <c r="JF28" s="186" t="s">
        <v>257</v>
      </c>
      <c r="JG28" s="155"/>
      <c r="JH28" s="125">
        <v>0</v>
      </c>
      <c r="JI28" s="130" t="s">
        <v>0</v>
      </c>
      <c r="JJ28" s="125">
        <v>3</v>
      </c>
      <c r="JK28" s="185" t="s">
        <v>269</v>
      </c>
      <c r="JL28" s="186" t="s">
        <v>257</v>
      </c>
      <c r="JM28" s="155"/>
      <c r="JN28" s="125">
        <v>3</v>
      </c>
      <c r="JO28" s="130" t="s">
        <v>0</v>
      </c>
      <c r="JP28" s="125">
        <v>0</v>
      </c>
      <c r="JQ28" s="185" t="s">
        <v>268</v>
      </c>
      <c r="JR28" s="186" t="s">
        <v>267</v>
      </c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85" t="s">
        <v>322</v>
      </c>
      <c r="KD28" s="186" t="s">
        <v>322</v>
      </c>
      <c r="KE28" s="155"/>
      <c r="KF28" s="125"/>
      <c r="KG28" s="130" t="s">
        <v>0</v>
      </c>
      <c r="KH28" s="125"/>
      <c r="KI28" s="185" t="s">
        <v>322</v>
      </c>
      <c r="KJ28" s="186" t="s">
        <v>322</v>
      </c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85" t="s">
        <v>322</v>
      </c>
      <c r="KV28" s="186" t="s">
        <v>322</v>
      </c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85" t="s">
        <v>322</v>
      </c>
      <c r="LH28" s="186" t="s">
        <v>322</v>
      </c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85" t="s">
        <v>322</v>
      </c>
      <c r="LT28" s="186" t="s">
        <v>322</v>
      </c>
      <c r="LU28" s="155"/>
      <c r="LV28" s="125"/>
      <c r="LW28" s="130" t="s">
        <v>0</v>
      </c>
      <c r="LX28" s="125"/>
      <c r="LY28" s="185" t="s">
        <v>322</v>
      </c>
      <c r="LZ28" s="186" t="s">
        <v>322</v>
      </c>
      <c r="MA28" s="155"/>
      <c r="MB28" s="125">
        <v>2</v>
      </c>
      <c r="MC28" s="130" t="s">
        <v>0</v>
      </c>
      <c r="MD28" s="125">
        <v>0</v>
      </c>
      <c r="ME28" s="185" t="s">
        <v>267</v>
      </c>
      <c r="MF28" s="186" t="s">
        <v>257</v>
      </c>
      <c r="MG28" s="155"/>
      <c r="MH28" s="125"/>
      <c r="MI28" s="130" t="s">
        <v>0</v>
      </c>
      <c r="MJ28" s="125"/>
      <c r="MK28" s="130"/>
      <c r="ML28" s="169"/>
      <c r="MM28" s="155"/>
      <c r="MN28" s="125">
        <v>0</v>
      </c>
      <c r="MO28" s="130" t="s">
        <v>0</v>
      </c>
      <c r="MP28" s="125">
        <v>2</v>
      </c>
      <c r="MQ28" s="185" t="s">
        <v>268</v>
      </c>
      <c r="MR28" s="186" t="s">
        <v>267</v>
      </c>
      <c r="MS28" s="155"/>
      <c r="MT28" s="125"/>
      <c r="MU28" s="130" t="s">
        <v>0</v>
      </c>
      <c r="MV28" s="125"/>
      <c r="MW28" s="130"/>
      <c r="MX28" s="169"/>
      <c r="MY28" s="155"/>
      <c r="MZ28" s="125">
        <v>3</v>
      </c>
      <c r="NA28" s="130" t="s">
        <v>0</v>
      </c>
      <c r="NB28" s="125">
        <v>0</v>
      </c>
      <c r="NC28" s="185" t="s">
        <v>267</v>
      </c>
      <c r="ND28" s="186" t="s">
        <v>257</v>
      </c>
      <c r="NE28" s="155"/>
      <c r="NF28" s="125"/>
      <c r="NG28" s="130" t="s">
        <v>0</v>
      </c>
      <c r="NH28" s="125"/>
      <c r="NI28" s="185" t="s">
        <v>322</v>
      </c>
      <c r="NJ28" s="186" t="s">
        <v>322</v>
      </c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322</v>
      </c>
      <c r="NV28" s="186" t="s">
        <v>322</v>
      </c>
      <c r="NW28" s="163"/>
    </row>
    <row r="29" spans="1:387" ht="15" x14ac:dyDescent="0.2">
      <c r="A29" s="123">
        <f>IF(B29="","",VLOOKUP(B29,'Registrovaní tipéri'!$A$2:$B$101,2,FALSE))</f>
        <v>15</v>
      </c>
      <c r="B29" s="172" t="s">
        <v>231</v>
      </c>
      <c r="C29" s="124"/>
      <c r="D29" s="170"/>
      <c r="E29" s="175" t="s">
        <v>0</v>
      </c>
      <c r="F29" s="167"/>
      <c r="G29" s="181" t="s">
        <v>322</v>
      </c>
      <c r="H29" s="182" t="s">
        <v>322</v>
      </c>
      <c r="I29" s="25"/>
      <c r="J29" s="187"/>
      <c r="K29" s="187" t="s">
        <v>0</v>
      </c>
      <c r="L29" s="187"/>
      <c r="M29" s="185" t="s">
        <v>322</v>
      </c>
      <c r="N29" s="186" t="s">
        <v>322</v>
      </c>
      <c r="O29" s="148"/>
      <c r="P29" s="125"/>
      <c r="Q29" s="130" t="s">
        <v>0</v>
      </c>
      <c r="R29" s="125"/>
      <c r="S29" s="185" t="s">
        <v>322</v>
      </c>
      <c r="T29" s="186" t="s">
        <v>322</v>
      </c>
      <c r="U29" s="155"/>
      <c r="V29" s="125"/>
      <c r="W29" s="130" t="s">
        <v>0</v>
      </c>
      <c r="X29" s="125"/>
      <c r="Y29" s="185" t="s">
        <v>322</v>
      </c>
      <c r="Z29" s="186" t="s">
        <v>322</v>
      </c>
      <c r="AA29" s="155"/>
      <c r="AB29" s="125"/>
      <c r="AC29" s="130" t="s">
        <v>0</v>
      </c>
      <c r="AD29" s="125"/>
      <c r="AE29" s="185" t="s">
        <v>322</v>
      </c>
      <c r="AF29" s="186" t="s">
        <v>322</v>
      </c>
      <c r="AG29" s="155"/>
      <c r="AH29" s="125"/>
      <c r="AI29" s="130" t="s">
        <v>0</v>
      </c>
      <c r="AJ29" s="125"/>
      <c r="AK29" s="185" t="s">
        <v>322</v>
      </c>
      <c r="AL29" s="186" t="s">
        <v>322</v>
      </c>
      <c r="AM29" s="155"/>
      <c r="AN29" s="125"/>
      <c r="AO29" s="130" t="s">
        <v>0</v>
      </c>
      <c r="AP29" s="125"/>
      <c r="AQ29" s="185" t="s">
        <v>322</v>
      </c>
      <c r="AR29" s="186" t="s">
        <v>322</v>
      </c>
      <c r="AS29" s="155"/>
      <c r="AT29" s="125"/>
      <c r="AU29" s="130" t="s">
        <v>0</v>
      </c>
      <c r="AV29" s="125"/>
      <c r="AW29" s="185" t="s">
        <v>322</v>
      </c>
      <c r="AX29" s="186" t="s">
        <v>322</v>
      </c>
      <c r="AY29" s="155"/>
      <c r="AZ29" s="125"/>
      <c r="BA29" s="130" t="s">
        <v>0</v>
      </c>
      <c r="BB29" s="125"/>
      <c r="BC29" s="185" t="s">
        <v>322</v>
      </c>
      <c r="BD29" s="186" t="s">
        <v>322</v>
      </c>
      <c r="BE29" s="155"/>
      <c r="BF29" s="125"/>
      <c r="BG29" s="130" t="s">
        <v>0</v>
      </c>
      <c r="BH29" s="125"/>
      <c r="BI29" s="185" t="s">
        <v>322</v>
      </c>
      <c r="BJ29" s="186" t="s">
        <v>322</v>
      </c>
      <c r="BK29" s="155"/>
      <c r="BL29" s="125"/>
      <c r="BM29" s="130" t="s">
        <v>0</v>
      </c>
      <c r="BN29" s="125"/>
      <c r="BO29" s="185" t="s">
        <v>322</v>
      </c>
      <c r="BP29" s="186" t="s">
        <v>322</v>
      </c>
      <c r="BQ29" s="155"/>
      <c r="BR29" s="125"/>
      <c r="BS29" s="130" t="s">
        <v>0</v>
      </c>
      <c r="BT29" s="125"/>
      <c r="BU29" s="185" t="s">
        <v>322</v>
      </c>
      <c r="BV29" s="186" t="s">
        <v>322</v>
      </c>
      <c r="BW29" s="155"/>
      <c r="BX29" s="125"/>
      <c r="BY29" s="130" t="s">
        <v>0</v>
      </c>
      <c r="BZ29" s="125"/>
      <c r="CA29" s="185" t="s">
        <v>322</v>
      </c>
      <c r="CB29" s="186" t="s">
        <v>322</v>
      </c>
      <c r="CC29" s="155"/>
      <c r="CD29" s="125"/>
      <c r="CE29" s="130" t="s">
        <v>0</v>
      </c>
      <c r="CF29" s="125"/>
      <c r="CG29" s="185" t="s">
        <v>322</v>
      </c>
      <c r="CH29" s="186" t="s">
        <v>322</v>
      </c>
      <c r="CI29" s="155"/>
      <c r="CJ29" s="125"/>
      <c r="CK29" s="130" t="s">
        <v>0</v>
      </c>
      <c r="CL29" s="125"/>
      <c r="CM29" s="185" t="s">
        <v>322</v>
      </c>
      <c r="CN29" s="186" t="s">
        <v>322</v>
      </c>
      <c r="CO29" s="155"/>
      <c r="CP29" s="125"/>
      <c r="CQ29" s="130" t="s">
        <v>0</v>
      </c>
      <c r="CR29" s="125"/>
      <c r="CS29" s="185" t="s">
        <v>322</v>
      </c>
      <c r="CT29" s="186" t="s">
        <v>322</v>
      </c>
      <c r="CU29" s="155"/>
      <c r="CV29" s="125"/>
      <c r="CW29" s="130" t="s">
        <v>0</v>
      </c>
      <c r="CX29" s="125"/>
      <c r="CY29" s="185" t="s">
        <v>322</v>
      </c>
      <c r="CZ29" s="186" t="s">
        <v>322</v>
      </c>
      <c r="DA29" s="155"/>
      <c r="DB29" s="125"/>
      <c r="DC29" s="130" t="s">
        <v>0</v>
      </c>
      <c r="DD29" s="125"/>
      <c r="DE29" s="185" t="s">
        <v>322</v>
      </c>
      <c r="DF29" s="186" t="s">
        <v>322</v>
      </c>
      <c r="DG29" s="155"/>
      <c r="DH29" s="125"/>
      <c r="DI29" s="130" t="s">
        <v>0</v>
      </c>
      <c r="DJ29" s="125"/>
      <c r="DK29" s="185" t="s">
        <v>322</v>
      </c>
      <c r="DL29" s="186" t="s">
        <v>322</v>
      </c>
      <c r="DM29" s="155"/>
      <c r="DN29" s="125"/>
      <c r="DO29" s="130" t="s">
        <v>0</v>
      </c>
      <c r="DP29" s="125"/>
      <c r="DQ29" s="185" t="s">
        <v>322</v>
      </c>
      <c r="DR29" s="186" t="s">
        <v>322</v>
      </c>
      <c r="DS29" s="155"/>
      <c r="DT29" s="125"/>
      <c r="DU29" s="130" t="s">
        <v>0</v>
      </c>
      <c r="DV29" s="125"/>
      <c r="DW29" s="185" t="s">
        <v>322</v>
      </c>
      <c r="DX29" s="186" t="s">
        <v>322</v>
      </c>
      <c r="DY29" s="155"/>
      <c r="DZ29" s="125"/>
      <c r="EA29" s="130" t="s">
        <v>0</v>
      </c>
      <c r="EB29" s="125"/>
      <c r="EC29" s="185" t="s">
        <v>322</v>
      </c>
      <c r="ED29" s="186" t="s">
        <v>322</v>
      </c>
      <c r="EE29" s="155"/>
      <c r="EF29" s="125"/>
      <c r="EG29" s="130" t="s">
        <v>0</v>
      </c>
      <c r="EH29" s="125"/>
      <c r="EI29" s="185" t="s">
        <v>322</v>
      </c>
      <c r="EJ29" s="186" t="s">
        <v>322</v>
      </c>
      <c r="EK29" s="155"/>
      <c r="EL29" s="125"/>
      <c r="EM29" s="130" t="s">
        <v>0</v>
      </c>
      <c r="EN29" s="125"/>
      <c r="EO29" s="185" t="s">
        <v>322</v>
      </c>
      <c r="EP29" s="186" t="s">
        <v>322</v>
      </c>
      <c r="EQ29" s="155"/>
      <c r="ER29" s="125"/>
      <c r="ES29" s="130" t="s">
        <v>0</v>
      </c>
      <c r="ET29" s="125"/>
      <c r="EU29" s="185" t="s">
        <v>322</v>
      </c>
      <c r="EV29" s="186" t="s">
        <v>322</v>
      </c>
      <c r="EW29" s="155"/>
      <c r="EX29" s="125"/>
      <c r="EY29" s="130" t="s">
        <v>0</v>
      </c>
      <c r="EZ29" s="125"/>
      <c r="FA29" s="185" t="s">
        <v>322</v>
      </c>
      <c r="FB29" s="186" t="s">
        <v>322</v>
      </c>
      <c r="FC29" s="155"/>
      <c r="FD29" s="125"/>
      <c r="FE29" s="130" t="s">
        <v>0</v>
      </c>
      <c r="FF29" s="125"/>
      <c r="FG29" s="185" t="s">
        <v>322</v>
      </c>
      <c r="FH29" s="186" t="s">
        <v>322</v>
      </c>
      <c r="FI29" s="155"/>
      <c r="FJ29" s="125"/>
      <c r="FK29" s="130" t="s">
        <v>0</v>
      </c>
      <c r="FL29" s="125"/>
      <c r="FM29" s="185" t="s">
        <v>322</v>
      </c>
      <c r="FN29" s="186" t="s">
        <v>322</v>
      </c>
      <c r="FO29" s="155"/>
      <c r="FP29" s="125"/>
      <c r="FQ29" s="130" t="s">
        <v>0</v>
      </c>
      <c r="FR29" s="125"/>
      <c r="FS29" s="185" t="s">
        <v>322</v>
      </c>
      <c r="FT29" s="186" t="s">
        <v>322</v>
      </c>
      <c r="FU29" s="155"/>
      <c r="FV29" s="125"/>
      <c r="FW29" s="130" t="s">
        <v>0</v>
      </c>
      <c r="FX29" s="125"/>
      <c r="FY29" s="185" t="s">
        <v>322</v>
      </c>
      <c r="FZ29" s="186" t="s">
        <v>322</v>
      </c>
      <c r="GA29" s="155"/>
      <c r="GB29" s="125"/>
      <c r="GC29" s="196" t="s">
        <v>0</v>
      </c>
      <c r="GD29" s="125"/>
      <c r="GE29" s="185" t="s">
        <v>322</v>
      </c>
      <c r="GF29" s="186" t="s">
        <v>322</v>
      </c>
      <c r="GG29" s="155"/>
      <c r="GH29" s="125"/>
      <c r="GI29" s="130" t="s">
        <v>0</v>
      </c>
      <c r="GJ29" s="125"/>
      <c r="GK29" s="185" t="s">
        <v>322</v>
      </c>
      <c r="GL29" s="186" t="s">
        <v>322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322</v>
      </c>
      <c r="GX29" s="186" t="s">
        <v>322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322</v>
      </c>
      <c r="HJ29" s="186" t="s">
        <v>322</v>
      </c>
      <c r="HK29" s="155"/>
      <c r="HL29" s="125"/>
      <c r="HM29" s="130" t="s">
        <v>0</v>
      </c>
      <c r="HN29" s="125"/>
      <c r="HO29" s="185" t="s">
        <v>322</v>
      </c>
      <c r="HP29" s="186" t="s">
        <v>322</v>
      </c>
      <c r="HQ29" s="155"/>
      <c r="HR29" s="125"/>
      <c r="HS29" s="130" t="s">
        <v>0</v>
      </c>
      <c r="HT29" s="125"/>
      <c r="HU29" s="185" t="s">
        <v>322</v>
      </c>
      <c r="HV29" s="186" t="s">
        <v>322</v>
      </c>
      <c r="HW29" s="155"/>
      <c r="HX29" s="125"/>
      <c r="HY29" s="130" t="s">
        <v>0</v>
      </c>
      <c r="HZ29" s="125"/>
      <c r="IA29" s="185" t="s">
        <v>322</v>
      </c>
      <c r="IB29" s="186" t="s">
        <v>322</v>
      </c>
      <c r="IC29" s="155"/>
      <c r="ID29" s="125"/>
      <c r="IE29" s="130" t="s">
        <v>0</v>
      </c>
      <c r="IF29" s="125"/>
      <c r="IG29" s="185" t="s">
        <v>322</v>
      </c>
      <c r="IH29" s="186" t="s">
        <v>322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322</v>
      </c>
      <c r="IZ29" s="186" t="s">
        <v>322</v>
      </c>
      <c r="JA29" s="155"/>
      <c r="JB29" s="125"/>
      <c r="JC29" s="130" t="s">
        <v>0</v>
      </c>
      <c r="JD29" s="125"/>
      <c r="JE29" s="185" t="s">
        <v>322</v>
      </c>
      <c r="JF29" s="186" t="s">
        <v>322</v>
      </c>
      <c r="JG29" s="155"/>
      <c r="JH29" s="125"/>
      <c r="JI29" s="130" t="s">
        <v>0</v>
      </c>
      <c r="JJ29" s="125"/>
      <c r="JK29" s="185" t="s">
        <v>322</v>
      </c>
      <c r="JL29" s="186" t="s">
        <v>322</v>
      </c>
      <c r="JM29" s="155"/>
      <c r="JN29" s="125"/>
      <c r="JO29" s="130" t="s">
        <v>0</v>
      </c>
      <c r="JP29" s="125"/>
      <c r="JQ29" s="185" t="s">
        <v>322</v>
      </c>
      <c r="JR29" s="186" t="s">
        <v>322</v>
      </c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85" t="s">
        <v>322</v>
      </c>
      <c r="KD29" s="186" t="s">
        <v>322</v>
      </c>
      <c r="KE29" s="155"/>
      <c r="KF29" s="125"/>
      <c r="KG29" s="130" t="s">
        <v>0</v>
      </c>
      <c r="KH29" s="125"/>
      <c r="KI29" s="185" t="s">
        <v>322</v>
      </c>
      <c r="KJ29" s="186" t="s">
        <v>322</v>
      </c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85" t="s">
        <v>322</v>
      </c>
      <c r="KV29" s="186" t="s">
        <v>322</v>
      </c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85" t="s">
        <v>322</v>
      </c>
      <c r="LH29" s="186" t="s">
        <v>322</v>
      </c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85" t="s">
        <v>322</v>
      </c>
      <c r="LT29" s="186" t="s">
        <v>322</v>
      </c>
      <c r="LU29" s="155"/>
      <c r="LV29" s="125"/>
      <c r="LW29" s="130" t="s">
        <v>0</v>
      </c>
      <c r="LX29" s="125"/>
      <c r="LY29" s="185" t="s">
        <v>322</v>
      </c>
      <c r="LZ29" s="186" t="s">
        <v>322</v>
      </c>
      <c r="MA29" s="155"/>
      <c r="MB29" s="125"/>
      <c r="MC29" s="130" t="s">
        <v>0</v>
      </c>
      <c r="MD29" s="125"/>
      <c r="ME29" s="185" t="s">
        <v>322</v>
      </c>
      <c r="MF29" s="186" t="s">
        <v>322</v>
      </c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85" t="s">
        <v>322</v>
      </c>
      <c r="MR29" s="186" t="s">
        <v>322</v>
      </c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85" t="s">
        <v>322</v>
      </c>
      <c r="ND29" s="186" t="s">
        <v>322</v>
      </c>
      <c r="NE29" s="155"/>
      <c r="NF29" s="125"/>
      <c r="NG29" s="130" t="s">
        <v>0</v>
      </c>
      <c r="NH29" s="125"/>
      <c r="NI29" s="185" t="s">
        <v>322</v>
      </c>
      <c r="NJ29" s="186" t="s">
        <v>322</v>
      </c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322</v>
      </c>
      <c r="NV29" s="186" t="s">
        <v>322</v>
      </c>
      <c r="NW29" s="163"/>
    </row>
    <row r="30" spans="1:387" ht="15" x14ac:dyDescent="0.2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267</v>
      </c>
      <c r="H30" s="174" t="s">
        <v>310</v>
      </c>
      <c r="I30" s="25"/>
      <c r="J30" s="187">
        <v>0</v>
      </c>
      <c r="K30" s="187" t="s">
        <v>0</v>
      </c>
      <c r="L30" s="187">
        <v>4</v>
      </c>
      <c r="M30" s="185" t="s">
        <v>267</v>
      </c>
      <c r="N30" s="186" t="s">
        <v>257</v>
      </c>
      <c r="O30" s="148"/>
      <c r="P30" s="125">
        <v>3</v>
      </c>
      <c r="Q30" s="130" t="s">
        <v>0</v>
      </c>
      <c r="R30" s="125">
        <v>0</v>
      </c>
      <c r="S30" s="185" t="s">
        <v>271</v>
      </c>
      <c r="T30" s="186" t="s">
        <v>269</v>
      </c>
      <c r="U30" s="155"/>
      <c r="V30" s="125">
        <v>1</v>
      </c>
      <c r="W30" s="130" t="s">
        <v>0</v>
      </c>
      <c r="X30" s="125">
        <v>3</v>
      </c>
      <c r="Y30" s="185" t="s">
        <v>267</v>
      </c>
      <c r="Z30" s="186" t="s">
        <v>267</v>
      </c>
      <c r="AA30" s="155"/>
      <c r="AB30" s="125">
        <v>3</v>
      </c>
      <c r="AC30" s="130" t="s">
        <v>0</v>
      </c>
      <c r="AD30" s="125">
        <v>0</v>
      </c>
      <c r="AE30" s="192" t="s">
        <v>267</v>
      </c>
      <c r="AF30" s="193" t="s">
        <v>267</v>
      </c>
      <c r="AG30" s="155"/>
      <c r="AH30" s="125">
        <v>2</v>
      </c>
      <c r="AI30" s="130" t="s">
        <v>0</v>
      </c>
      <c r="AJ30" s="125">
        <v>0</v>
      </c>
      <c r="AK30" s="185" t="s">
        <v>267</v>
      </c>
      <c r="AL30" s="186" t="s">
        <v>267</v>
      </c>
      <c r="AM30" s="155"/>
      <c r="AN30" s="125">
        <v>0</v>
      </c>
      <c r="AO30" s="130" t="s">
        <v>0</v>
      </c>
      <c r="AP30" s="125">
        <v>2</v>
      </c>
      <c r="AQ30" s="185" t="s">
        <v>267</v>
      </c>
      <c r="AR30" s="186" t="s">
        <v>266</v>
      </c>
      <c r="AS30" s="155"/>
      <c r="AT30" s="125">
        <v>1</v>
      </c>
      <c r="AU30" s="130" t="s">
        <v>0</v>
      </c>
      <c r="AV30" s="125">
        <v>1</v>
      </c>
      <c r="AW30" s="185" t="s">
        <v>267</v>
      </c>
      <c r="AX30" s="186" t="s">
        <v>271</v>
      </c>
      <c r="AY30" s="155"/>
      <c r="AZ30" s="125"/>
      <c r="BA30" s="130" t="s">
        <v>0</v>
      </c>
      <c r="BB30" s="125"/>
      <c r="BC30" s="185" t="s">
        <v>322</v>
      </c>
      <c r="BD30" s="186" t="s">
        <v>322</v>
      </c>
      <c r="BE30" s="155"/>
      <c r="BF30" s="125"/>
      <c r="BG30" s="130" t="s">
        <v>0</v>
      </c>
      <c r="BH30" s="125"/>
      <c r="BI30" s="185" t="s">
        <v>322</v>
      </c>
      <c r="BJ30" s="186" t="s">
        <v>322</v>
      </c>
      <c r="BK30" s="155"/>
      <c r="BL30" s="125"/>
      <c r="BM30" s="130" t="s">
        <v>0</v>
      </c>
      <c r="BN30" s="125"/>
      <c r="BO30" s="185" t="s">
        <v>322</v>
      </c>
      <c r="BP30" s="186" t="s">
        <v>322</v>
      </c>
      <c r="BQ30" s="155"/>
      <c r="BR30" s="125">
        <v>2</v>
      </c>
      <c r="BS30" s="130" t="s">
        <v>0</v>
      </c>
      <c r="BT30" s="125">
        <v>0</v>
      </c>
      <c r="BU30" s="185" t="s">
        <v>267</v>
      </c>
      <c r="BV30" s="186" t="s">
        <v>267</v>
      </c>
      <c r="BW30" s="155"/>
      <c r="BX30" s="125"/>
      <c r="BY30" s="130" t="s">
        <v>0</v>
      </c>
      <c r="BZ30" s="125"/>
      <c r="CA30" s="185" t="s">
        <v>322</v>
      </c>
      <c r="CB30" s="186" t="s">
        <v>322</v>
      </c>
      <c r="CC30" s="155"/>
      <c r="CD30" s="125"/>
      <c r="CE30" s="130" t="s">
        <v>0</v>
      </c>
      <c r="CF30" s="125"/>
      <c r="CG30" s="185" t="s">
        <v>322</v>
      </c>
      <c r="CH30" s="186" t="s">
        <v>322</v>
      </c>
      <c r="CI30" s="155"/>
      <c r="CJ30" s="125"/>
      <c r="CK30" s="130" t="s">
        <v>0</v>
      </c>
      <c r="CL30" s="125"/>
      <c r="CM30" s="185" t="s">
        <v>322</v>
      </c>
      <c r="CN30" s="186" t="s">
        <v>322</v>
      </c>
      <c r="CO30" s="155"/>
      <c r="CP30" s="125"/>
      <c r="CQ30" s="130" t="s">
        <v>0</v>
      </c>
      <c r="CR30" s="125"/>
      <c r="CS30" s="185" t="s">
        <v>322</v>
      </c>
      <c r="CT30" s="186" t="s">
        <v>322</v>
      </c>
      <c r="CU30" s="155"/>
      <c r="CV30" s="125"/>
      <c r="CW30" s="130" t="s">
        <v>0</v>
      </c>
      <c r="CX30" s="125"/>
      <c r="CY30" s="185" t="s">
        <v>322</v>
      </c>
      <c r="CZ30" s="186" t="s">
        <v>322</v>
      </c>
      <c r="DA30" s="155"/>
      <c r="DB30" s="125"/>
      <c r="DC30" s="130" t="s">
        <v>0</v>
      </c>
      <c r="DD30" s="125"/>
      <c r="DE30" s="185" t="s">
        <v>322</v>
      </c>
      <c r="DF30" s="186" t="s">
        <v>322</v>
      </c>
      <c r="DG30" s="155"/>
      <c r="DH30" s="125"/>
      <c r="DI30" s="130" t="s">
        <v>0</v>
      </c>
      <c r="DJ30" s="125"/>
      <c r="DK30" s="185" t="s">
        <v>322</v>
      </c>
      <c r="DL30" s="186" t="s">
        <v>322</v>
      </c>
      <c r="DM30" s="155"/>
      <c r="DN30" s="125"/>
      <c r="DO30" s="130" t="s">
        <v>0</v>
      </c>
      <c r="DP30" s="125"/>
      <c r="DQ30" s="185" t="s">
        <v>322</v>
      </c>
      <c r="DR30" s="186" t="s">
        <v>322</v>
      </c>
      <c r="DS30" s="155"/>
      <c r="DT30" s="125"/>
      <c r="DU30" s="130" t="s">
        <v>0</v>
      </c>
      <c r="DV30" s="125"/>
      <c r="DW30" s="185" t="s">
        <v>322</v>
      </c>
      <c r="DX30" s="186" t="s">
        <v>322</v>
      </c>
      <c r="DY30" s="155"/>
      <c r="DZ30" s="125"/>
      <c r="EA30" s="130" t="s">
        <v>0</v>
      </c>
      <c r="EB30" s="125"/>
      <c r="EC30" s="185" t="s">
        <v>322</v>
      </c>
      <c r="ED30" s="186" t="s">
        <v>322</v>
      </c>
      <c r="EE30" s="155"/>
      <c r="EF30" s="125"/>
      <c r="EG30" s="130" t="s">
        <v>0</v>
      </c>
      <c r="EH30" s="125"/>
      <c r="EI30" s="185" t="s">
        <v>322</v>
      </c>
      <c r="EJ30" s="186" t="s">
        <v>322</v>
      </c>
      <c r="EK30" s="155"/>
      <c r="EL30" s="125"/>
      <c r="EM30" s="130" t="s">
        <v>0</v>
      </c>
      <c r="EN30" s="125"/>
      <c r="EO30" s="185" t="s">
        <v>322</v>
      </c>
      <c r="EP30" s="186" t="s">
        <v>322</v>
      </c>
      <c r="EQ30" s="155"/>
      <c r="ER30" s="125"/>
      <c r="ES30" s="130" t="s">
        <v>0</v>
      </c>
      <c r="ET30" s="125"/>
      <c r="EU30" s="185" t="s">
        <v>322</v>
      </c>
      <c r="EV30" s="186" t="s">
        <v>322</v>
      </c>
      <c r="EW30" s="155"/>
      <c r="EX30" s="125"/>
      <c r="EY30" s="130" t="s">
        <v>0</v>
      </c>
      <c r="EZ30" s="125"/>
      <c r="FA30" s="185" t="s">
        <v>322</v>
      </c>
      <c r="FB30" s="186" t="s">
        <v>322</v>
      </c>
      <c r="FC30" s="155"/>
      <c r="FD30" s="125"/>
      <c r="FE30" s="130" t="s">
        <v>0</v>
      </c>
      <c r="FF30" s="125"/>
      <c r="FG30" s="185" t="s">
        <v>322</v>
      </c>
      <c r="FH30" s="186" t="s">
        <v>322</v>
      </c>
      <c r="FI30" s="155"/>
      <c r="FJ30" s="125"/>
      <c r="FK30" s="130" t="s">
        <v>0</v>
      </c>
      <c r="FL30" s="125"/>
      <c r="FM30" s="185" t="s">
        <v>322</v>
      </c>
      <c r="FN30" s="186" t="s">
        <v>322</v>
      </c>
      <c r="FO30" s="155"/>
      <c r="FP30" s="125"/>
      <c r="FQ30" s="130" t="s">
        <v>0</v>
      </c>
      <c r="FR30" s="125"/>
      <c r="FS30" s="185" t="s">
        <v>322</v>
      </c>
      <c r="FT30" s="186" t="s">
        <v>322</v>
      </c>
      <c r="FU30" s="155"/>
      <c r="FV30" s="125"/>
      <c r="FW30" s="130" t="s">
        <v>0</v>
      </c>
      <c r="FX30" s="125"/>
      <c r="FY30" s="185" t="s">
        <v>322</v>
      </c>
      <c r="FZ30" s="186" t="s">
        <v>322</v>
      </c>
      <c r="GA30" s="155"/>
      <c r="GB30" s="125"/>
      <c r="GC30" s="196" t="s">
        <v>0</v>
      </c>
      <c r="GD30" s="125"/>
      <c r="GE30" s="185" t="s">
        <v>322</v>
      </c>
      <c r="GF30" s="186" t="s">
        <v>322</v>
      </c>
      <c r="GG30" s="155"/>
      <c r="GH30" s="125"/>
      <c r="GI30" s="130" t="s">
        <v>0</v>
      </c>
      <c r="GJ30" s="125"/>
      <c r="GK30" s="185" t="s">
        <v>322</v>
      </c>
      <c r="GL30" s="186" t="s">
        <v>322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322</v>
      </c>
      <c r="GX30" s="186" t="s">
        <v>322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322</v>
      </c>
      <c r="HJ30" s="186" t="s">
        <v>322</v>
      </c>
      <c r="HK30" s="155"/>
      <c r="HL30" s="125"/>
      <c r="HM30" s="130" t="s">
        <v>0</v>
      </c>
      <c r="HN30" s="125"/>
      <c r="HO30" s="185" t="s">
        <v>322</v>
      </c>
      <c r="HP30" s="186" t="s">
        <v>322</v>
      </c>
      <c r="HQ30" s="155"/>
      <c r="HR30" s="125"/>
      <c r="HS30" s="130" t="s">
        <v>0</v>
      </c>
      <c r="HT30" s="125"/>
      <c r="HU30" s="185" t="s">
        <v>322</v>
      </c>
      <c r="HV30" s="186" t="s">
        <v>322</v>
      </c>
      <c r="HW30" s="155"/>
      <c r="HX30" s="125"/>
      <c r="HY30" s="130" t="s">
        <v>0</v>
      </c>
      <c r="HZ30" s="125"/>
      <c r="IA30" s="185" t="s">
        <v>322</v>
      </c>
      <c r="IB30" s="186" t="s">
        <v>322</v>
      </c>
      <c r="IC30" s="155"/>
      <c r="ID30" s="125"/>
      <c r="IE30" s="130" t="s">
        <v>0</v>
      </c>
      <c r="IF30" s="125"/>
      <c r="IG30" s="185" t="s">
        <v>322</v>
      </c>
      <c r="IH30" s="186" t="s">
        <v>322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322</v>
      </c>
      <c r="IZ30" s="186" t="s">
        <v>322</v>
      </c>
      <c r="JA30" s="155"/>
      <c r="JB30" s="125"/>
      <c r="JC30" s="130" t="s">
        <v>0</v>
      </c>
      <c r="JD30" s="125"/>
      <c r="JE30" s="185" t="s">
        <v>322</v>
      </c>
      <c r="JF30" s="186" t="s">
        <v>322</v>
      </c>
      <c r="JG30" s="155"/>
      <c r="JH30" s="125"/>
      <c r="JI30" s="130" t="s">
        <v>0</v>
      </c>
      <c r="JJ30" s="125"/>
      <c r="JK30" s="185" t="s">
        <v>322</v>
      </c>
      <c r="JL30" s="186" t="s">
        <v>322</v>
      </c>
      <c r="JM30" s="155"/>
      <c r="JN30" s="125"/>
      <c r="JO30" s="130" t="s">
        <v>0</v>
      </c>
      <c r="JP30" s="125"/>
      <c r="JQ30" s="185" t="s">
        <v>322</v>
      </c>
      <c r="JR30" s="186" t="s">
        <v>322</v>
      </c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85" t="s">
        <v>322</v>
      </c>
      <c r="KD30" s="186" t="s">
        <v>322</v>
      </c>
      <c r="KE30" s="155"/>
      <c r="KF30" s="125"/>
      <c r="KG30" s="130" t="s">
        <v>0</v>
      </c>
      <c r="KH30" s="125"/>
      <c r="KI30" s="185" t="s">
        <v>322</v>
      </c>
      <c r="KJ30" s="186" t="s">
        <v>322</v>
      </c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85" t="s">
        <v>322</v>
      </c>
      <c r="KV30" s="186" t="s">
        <v>322</v>
      </c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85" t="s">
        <v>322</v>
      </c>
      <c r="LH30" s="186" t="s">
        <v>322</v>
      </c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85" t="s">
        <v>322</v>
      </c>
      <c r="LT30" s="186" t="s">
        <v>322</v>
      </c>
      <c r="LU30" s="155"/>
      <c r="LV30" s="125"/>
      <c r="LW30" s="130" t="s">
        <v>0</v>
      </c>
      <c r="LX30" s="125"/>
      <c r="LY30" s="185" t="s">
        <v>322</v>
      </c>
      <c r="LZ30" s="186" t="s">
        <v>322</v>
      </c>
      <c r="MA30" s="155"/>
      <c r="MB30" s="125"/>
      <c r="MC30" s="130" t="s">
        <v>0</v>
      </c>
      <c r="MD30" s="125"/>
      <c r="ME30" s="185" t="s">
        <v>322</v>
      </c>
      <c r="MF30" s="186" t="s">
        <v>322</v>
      </c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85" t="s">
        <v>322</v>
      </c>
      <c r="MR30" s="186" t="s">
        <v>322</v>
      </c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85" t="s">
        <v>322</v>
      </c>
      <c r="ND30" s="186" t="s">
        <v>322</v>
      </c>
      <c r="NE30" s="155"/>
      <c r="NF30" s="125"/>
      <c r="NG30" s="130" t="s">
        <v>0</v>
      </c>
      <c r="NH30" s="125"/>
      <c r="NI30" s="185" t="s">
        <v>322</v>
      </c>
      <c r="NJ30" s="186" t="s">
        <v>322</v>
      </c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322</v>
      </c>
      <c r="NV30" s="186" t="s">
        <v>322</v>
      </c>
      <c r="NW30" s="163"/>
    </row>
    <row r="31" spans="1:387" ht="15" x14ac:dyDescent="0.2">
      <c r="A31" s="123">
        <f>IF(B31="","",VLOOKUP(B31,'Registrovaní tipéri'!$A$2:$B$101,2,FALSE))</f>
        <v>33</v>
      </c>
      <c r="B31" s="172" t="s">
        <v>237</v>
      </c>
      <c r="C31" s="124"/>
      <c r="D31" s="170">
        <v>1</v>
      </c>
      <c r="E31" s="175" t="s">
        <v>0</v>
      </c>
      <c r="F31" s="167">
        <v>3</v>
      </c>
      <c r="G31" s="184" t="s">
        <v>269</v>
      </c>
      <c r="H31" s="183" t="s">
        <v>267</v>
      </c>
      <c r="I31" s="25"/>
      <c r="J31" s="187">
        <v>0</v>
      </c>
      <c r="K31" s="187" t="s">
        <v>0</v>
      </c>
      <c r="L31" s="187">
        <v>3</v>
      </c>
      <c r="M31" s="185" t="s">
        <v>267</v>
      </c>
      <c r="N31" s="186" t="s">
        <v>259</v>
      </c>
      <c r="O31" s="148"/>
      <c r="P31" s="125">
        <v>3</v>
      </c>
      <c r="Q31" s="130" t="s">
        <v>0</v>
      </c>
      <c r="R31" s="125">
        <v>1</v>
      </c>
      <c r="S31" s="185" t="s">
        <v>269</v>
      </c>
      <c r="T31" s="186" t="s">
        <v>267</v>
      </c>
      <c r="U31" s="155"/>
      <c r="V31" s="125">
        <v>0</v>
      </c>
      <c r="W31" s="130" t="s">
        <v>0</v>
      </c>
      <c r="X31" s="125">
        <v>2</v>
      </c>
      <c r="Y31" s="185" t="s">
        <v>271</v>
      </c>
      <c r="Z31" s="186" t="s">
        <v>267</v>
      </c>
      <c r="AA31" s="155"/>
      <c r="AB31" s="125">
        <v>2</v>
      </c>
      <c r="AC31" s="130" t="s">
        <v>0</v>
      </c>
      <c r="AD31" s="125">
        <v>0</v>
      </c>
      <c r="AE31" s="192" t="s">
        <v>270</v>
      </c>
      <c r="AF31" s="193" t="s">
        <v>267</v>
      </c>
      <c r="AG31" s="155"/>
      <c r="AH31" s="125">
        <v>3</v>
      </c>
      <c r="AI31" s="130" t="s">
        <v>0</v>
      </c>
      <c r="AJ31" s="125">
        <v>2</v>
      </c>
      <c r="AK31" s="185" t="s">
        <v>271</v>
      </c>
      <c r="AL31" s="186" t="s">
        <v>267</v>
      </c>
      <c r="AM31" s="155"/>
      <c r="AN31" s="125">
        <v>0</v>
      </c>
      <c r="AO31" s="130" t="s">
        <v>0</v>
      </c>
      <c r="AP31" s="125">
        <v>4</v>
      </c>
      <c r="AQ31" s="185" t="s">
        <v>269</v>
      </c>
      <c r="AR31" s="186" t="s">
        <v>267</v>
      </c>
      <c r="AS31" s="155"/>
      <c r="AT31" s="125">
        <v>1</v>
      </c>
      <c r="AU31" s="130" t="s">
        <v>0</v>
      </c>
      <c r="AV31" s="125">
        <v>2</v>
      </c>
      <c r="AW31" s="185" t="s">
        <v>267</v>
      </c>
      <c r="AX31" s="186" t="s">
        <v>257</v>
      </c>
      <c r="AY31" s="155"/>
      <c r="AZ31" s="125"/>
      <c r="BA31" s="130" t="s">
        <v>0</v>
      </c>
      <c r="BB31" s="125"/>
      <c r="BC31" s="185" t="s">
        <v>322</v>
      </c>
      <c r="BD31" s="186" t="s">
        <v>322</v>
      </c>
      <c r="BE31" s="155"/>
      <c r="BF31" s="125">
        <v>3</v>
      </c>
      <c r="BG31" s="130" t="s">
        <v>0</v>
      </c>
      <c r="BH31" s="125">
        <v>1</v>
      </c>
      <c r="BI31" s="185" t="s">
        <v>269</v>
      </c>
      <c r="BJ31" s="186" t="s">
        <v>257</v>
      </c>
      <c r="BK31" s="155"/>
      <c r="BL31" s="125">
        <v>2</v>
      </c>
      <c r="BM31" s="130" t="s">
        <v>0</v>
      </c>
      <c r="BN31" s="125">
        <v>2</v>
      </c>
      <c r="BO31" s="185" t="s">
        <v>268</v>
      </c>
      <c r="BP31" s="186" t="s">
        <v>267</v>
      </c>
      <c r="BQ31" s="155"/>
      <c r="BR31" s="125"/>
      <c r="BS31" s="130" t="s">
        <v>0</v>
      </c>
      <c r="BT31" s="125"/>
      <c r="BU31" s="185" t="s">
        <v>322</v>
      </c>
      <c r="BV31" s="186" t="s">
        <v>322</v>
      </c>
      <c r="BW31" s="155"/>
      <c r="BX31" s="125">
        <v>4</v>
      </c>
      <c r="BY31" s="130" t="s">
        <v>0</v>
      </c>
      <c r="BZ31" s="125">
        <v>1</v>
      </c>
      <c r="CA31" s="130" t="s">
        <v>267</v>
      </c>
      <c r="CB31" s="169" t="s">
        <v>271</v>
      </c>
      <c r="CC31" s="155"/>
      <c r="CD31" s="125">
        <v>1</v>
      </c>
      <c r="CE31" s="130" t="s">
        <v>0</v>
      </c>
      <c r="CF31" s="125">
        <v>2</v>
      </c>
      <c r="CG31" s="185" t="s">
        <v>267</v>
      </c>
      <c r="CH31" s="186" t="s">
        <v>268</v>
      </c>
      <c r="CI31" s="155"/>
      <c r="CJ31" s="125">
        <v>0</v>
      </c>
      <c r="CK31" s="130" t="s">
        <v>0</v>
      </c>
      <c r="CL31" s="125">
        <v>3</v>
      </c>
      <c r="CM31" s="185" t="s">
        <v>267</v>
      </c>
      <c r="CN31" s="186" t="s">
        <v>268</v>
      </c>
      <c r="CO31" s="155"/>
      <c r="CP31" s="125">
        <v>2</v>
      </c>
      <c r="CQ31" s="130" t="s">
        <v>0</v>
      </c>
      <c r="CR31" s="125">
        <v>2</v>
      </c>
      <c r="CS31" s="185" t="s">
        <v>311</v>
      </c>
      <c r="CT31" s="186" t="s">
        <v>310</v>
      </c>
      <c r="CU31" s="155"/>
      <c r="CV31" s="125">
        <v>2</v>
      </c>
      <c r="CW31" s="130" t="s">
        <v>0</v>
      </c>
      <c r="CX31" s="125">
        <v>1</v>
      </c>
      <c r="CY31" s="185" t="s">
        <v>267</v>
      </c>
      <c r="CZ31" s="186" t="s">
        <v>254</v>
      </c>
      <c r="DA31" s="155"/>
      <c r="DB31" s="125">
        <v>0</v>
      </c>
      <c r="DC31" s="130" t="s">
        <v>0</v>
      </c>
      <c r="DD31" s="125">
        <v>4</v>
      </c>
      <c r="DE31" s="185" t="s">
        <v>267</v>
      </c>
      <c r="DF31" s="186" t="s">
        <v>257</v>
      </c>
      <c r="DG31" s="155"/>
      <c r="DH31" s="125">
        <v>1</v>
      </c>
      <c r="DI31" s="130" t="s">
        <v>0</v>
      </c>
      <c r="DJ31" s="125">
        <v>1</v>
      </c>
      <c r="DK31" s="185" t="s">
        <v>267</v>
      </c>
      <c r="DL31" s="186" t="s">
        <v>266</v>
      </c>
      <c r="DM31" s="155"/>
      <c r="DN31" s="125">
        <v>3</v>
      </c>
      <c r="DO31" s="130" t="s">
        <v>0</v>
      </c>
      <c r="DP31" s="125">
        <v>1</v>
      </c>
      <c r="DQ31" s="185" t="s">
        <v>269</v>
      </c>
      <c r="DR31" s="186" t="s">
        <v>267</v>
      </c>
      <c r="DS31" s="155"/>
      <c r="DT31" s="125">
        <v>1</v>
      </c>
      <c r="DU31" s="130" t="s">
        <v>0</v>
      </c>
      <c r="DV31" s="125">
        <v>2</v>
      </c>
      <c r="DW31" s="185" t="s">
        <v>361</v>
      </c>
      <c r="DX31" s="186" t="s">
        <v>334</v>
      </c>
      <c r="DY31" s="155"/>
      <c r="DZ31" s="125">
        <v>1</v>
      </c>
      <c r="EA31" s="130" t="s">
        <v>0</v>
      </c>
      <c r="EB31" s="125">
        <v>3</v>
      </c>
      <c r="EC31" s="185" t="s">
        <v>267</v>
      </c>
      <c r="ED31" s="186" t="s">
        <v>257</v>
      </c>
      <c r="EE31" s="155"/>
      <c r="EF31" s="125">
        <v>1</v>
      </c>
      <c r="EG31" s="130" t="s">
        <v>0</v>
      </c>
      <c r="EH31" s="125">
        <v>1</v>
      </c>
      <c r="EI31" s="185" t="s">
        <v>266</v>
      </c>
      <c r="EJ31" s="186" t="s">
        <v>252</v>
      </c>
      <c r="EK31" s="155"/>
      <c r="EL31" s="125">
        <v>2</v>
      </c>
      <c r="EM31" s="130" t="s">
        <v>0</v>
      </c>
      <c r="EN31" s="125">
        <v>0</v>
      </c>
      <c r="EO31" s="185" t="s">
        <v>267</v>
      </c>
      <c r="EP31" s="186" t="s">
        <v>257</v>
      </c>
      <c r="EQ31" s="155"/>
      <c r="ER31" s="125"/>
      <c r="ES31" s="130" t="s">
        <v>0</v>
      </c>
      <c r="ET31" s="125"/>
      <c r="EU31" s="185" t="s">
        <v>322</v>
      </c>
      <c r="EV31" s="186" t="s">
        <v>322</v>
      </c>
      <c r="EW31" s="155"/>
      <c r="EX31" s="125">
        <v>1</v>
      </c>
      <c r="EY31" s="130" t="s">
        <v>0</v>
      </c>
      <c r="EZ31" s="125">
        <v>2</v>
      </c>
      <c r="FA31" s="185" t="s">
        <v>269</v>
      </c>
      <c r="FB31" s="186" t="s">
        <v>267</v>
      </c>
      <c r="FC31" s="155"/>
      <c r="FD31" s="125">
        <v>4</v>
      </c>
      <c r="FE31" s="130" t="s">
        <v>0</v>
      </c>
      <c r="FF31" s="125">
        <v>1</v>
      </c>
      <c r="FG31" s="185" t="s">
        <v>269</v>
      </c>
      <c r="FH31" s="186" t="s">
        <v>267</v>
      </c>
      <c r="FI31" s="155"/>
      <c r="FJ31" s="125">
        <v>0</v>
      </c>
      <c r="FK31" s="130" t="s">
        <v>0</v>
      </c>
      <c r="FL31" s="125">
        <v>3</v>
      </c>
      <c r="FM31" s="185" t="s">
        <v>269</v>
      </c>
      <c r="FN31" s="186" t="s">
        <v>267</v>
      </c>
      <c r="FO31" s="155"/>
      <c r="FP31" s="125"/>
      <c r="FQ31" s="130" t="s">
        <v>0</v>
      </c>
      <c r="FR31" s="125"/>
      <c r="FS31" s="185" t="s">
        <v>322</v>
      </c>
      <c r="FT31" s="186" t="s">
        <v>322</v>
      </c>
      <c r="FU31" s="155"/>
      <c r="FV31" s="125"/>
      <c r="FW31" s="130" t="s">
        <v>0</v>
      </c>
      <c r="FX31" s="125"/>
      <c r="FY31" s="185" t="s">
        <v>322</v>
      </c>
      <c r="FZ31" s="186" t="s">
        <v>322</v>
      </c>
      <c r="GA31" s="155"/>
      <c r="GB31" s="125">
        <v>1</v>
      </c>
      <c r="GC31" s="196" t="s">
        <v>0</v>
      </c>
      <c r="GD31" s="125">
        <v>3</v>
      </c>
      <c r="GE31" s="185" t="s">
        <v>269</v>
      </c>
      <c r="GF31" s="186" t="s">
        <v>267</v>
      </c>
      <c r="GG31" s="155"/>
      <c r="GH31" s="125"/>
      <c r="GI31" s="130" t="s">
        <v>0</v>
      </c>
      <c r="GJ31" s="125"/>
      <c r="GK31" s="185" t="s">
        <v>322</v>
      </c>
      <c r="GL31" s="186" t="s">
        <v>322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322</v>
      </c>
      <c r="GX31" s="186" t="s">
        <v>322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322</v>
      </c>
      <c r="HJ31" s="186" t="s">
        <v>322</v>
      </c>
      <c r="HK31" s="155"/>
      <c r="HL31" s="125">
        <v>2</v>
      </c>
      <c r="HM31" s="130" t="s">
        <v>0</v>
      </c>
      <c r="HN31" s="125">
        <v>2</v>
      </c>
      <c r="HO31" s="185" t="s">
        <v>267</v>
      </c>
      <c r="HP31" s="186" t="s">
        <v>257</v>
      </c>
      <c r="HQ31" s="155"/>
      <c r="HR31" s="125"/>
      <c r="HS31" s="130" t="s">
        <v>0</v>
      </c>
      <c r="HT31" s="125"/>
      <c r="HU31" s="185" t="s">
        <v>322</v>
      </c>
      <c r="HV31" s="186" t="s">
        <v>322</v>
      </c>
      <c r="HW31" s="155"/>
      <c r="HX31" s="125"/>
      <c r="HY31" s="130" t="s">
        <v>0</v>
      </c>
      <c r="HZ31" s="125"/>
      <c r="IA31" s="185" t="s">
        <v>322</v>
      </c>
      <c r="IB31" s="186" t="s">
        <v>322</v>
      </c>
      <c r="IC31" s="155"/>
      <c r="ID31" s="125"/>
      <c r="IE31" s="130" t="s">
        <v>0</v>
      </c>
      <c r="IF31" s="125"/>
      <c r="IG31" s="185" t="s">
        <v>322</v>
      </c>
      <c r="IH31" s="186" t="s">
        <v>322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322</v>
      </c>
      <c r="IZ31" s="186" t="s">
        <v>322</v>
      </c>
      <c r="JA31" s="155"/>
      <c r="JB31" s="125">
        <v>1</v>
      </c>
      <c r="JC31" s="130" t="s">
        <v>0</v>
      </c>
      <c r="JD31" s="125">
        <v>4</v>
      </c>
      <c r="JE31" s="185" t="s">
        <v>269</v>
      </c>
      <c r="JF31" s="186" t="s">
        <v>267</v>
      </c>
      <c r="JG31" s="155"/>
      <c r="JH31" s="125">
        <v>1</v>
      </c>
      <c r="JI31" s="130" t="s">
        <v>0</v>
      </c>
      <c r="JJ31" s="125">
        <v>4</v>
      </c>
      <c r="JK31" s="185" t="s">
        <v>267</v>
      </c>
      <c r="JL31" s="186" t="s">
        <v>257</v>
      </c>
      <c r="JM31" s="155"/>
      <c r="JN31" s="125">
        <v>3</v>
      </c>
      <c r="JO31" s="130" t="s">
        <v>0</v>
      </c>
      <c r="JP31" s="125">
        <v>2</v>
      </c>
      <c r="JQ31" s="185" t="s">
        <v>267</v>
      </c>
      <c r="JR31" s="186" t="s">
        <v>268</v>
      </c>
      <c r="JS31" s="155"/>
      <c r="JT31" s="125"/>
      <c r="JU31" s="130" t="s">
        <v>0</v>
      </c>
      <c r="JV31" s="125"/>
      <c r="JW31" s="130"/>
      <c r="JX31" s="169"/>
      <c r="JY31" s="155"/>
      <c r="JZ31" s="125">
        <v>2</v>
      </c>
      <c r="KA31" s="130" t="s">
        <v>0</v>
      </c>
      <c r="KB31" s="125">
        <v>2</v>
      </c>
      <c r="KC31" s="185" t="s">
        <v>269</v>
      </c>
      <c r="KD31" s="186" t="s">
        <v>257</v>
      </c>
      <c r="KE31" s="155"/>
      <c r="KF31" s="125"/>
      <c r="KG31" s="130" t="s">
        <v>0</v>
      </c>
      <c r="KH31" s="125"/>
      <c r="KI31" s="185" t="s">
        <v>322</v>
      </c>
      <c r="KJ31" s="186" t="s">
        <v>322</v>
      </c>
      <c r="KK31" s="155"/>
      <c r="KL31" s="125"/>
      <c r="KM31" s="130" t="s">
        <v>0</v>
      </c>
      <c r="KN31" s="125"/>
      <c r="KO31" s="130"/>
      <c r="KP31" s="169"/>
      <c r="KQ31" s="155"/>
      <c r="KR31" s="125">
        <v>2</v>
      </c>
      <c r="KS31" s="130" t="s">
        <v>0</v>
      </c>
      <c r="KT31" s="125">
        <v>1</v>
      </c>
      <c r="KU31" s="185" t="s">
        <v>267</v>
      </c>
      <c r="KV31" s="186" t="s">
        <v>268</v>
      </c>
      <c r="KW31" s="155"/>
      <c r="KX31" s="125"/>
      <c r="KY31" s="130" t="s">
        <v>0</v>
      </c>
      <c r="KZ31" s="125"/>
      <c r="LA31" s="130"/>
      <c r="LB31" s="169"/>
      <c r="LC31" s="155"/>
      <c r="LD31" s="125">
        <v>3</v>
      </c>
      <c r="LE31" s="130" t="s">
        <v>0</v>
      </c>
      <c r="LF31" s="125">
        <v>1</v>
      </c>
      <c r="LG31" s="185" t="s">
        <v>267</v>
      </c>
      <c r="LH31" s="186" t="s">
        <v>374</v>
      </c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85" t="s">
        <v>322</v>
      </c>
      <c r="LT31" s="186" t="s">
        <v>322</v>
      </c>
      <c r="LU31" s="155"/>
      <c r="LV31" s="125"/>
      <c r="LW31" s="130" t="s">
        <v>0</v>
      </c>
      <c r="LX31" s="125"/>
      <c r="LY31" s="185" t="s">
        <v>322</v>
      </c>
      <c r="LZ31" s="186" t="s">
        <v>322</v>
      </c>
      <c r="MA31" s="155"/>
      <c r="MB31" s="125">
        <v>2</v>
      </c>
      <c r="MC31" s="130" t="s">
        <v>0</v>
      </c>
      <c r="MD31" s="125">
        <v>0</v>
      </c>
      <c r="ME31" s="185" t="s">
        <v>268</v>
      </c>
      <c r="MF31" s="186" t="s">
        <v>267</v>
      </c>
      <c r="MG31" s="155"/>
      <c r="MH31" s="125"/>
      <c r="MI31" s="130" t="s">
        <v>0</v>
      </c>
      <c r="MJ31" s="125"/>
      <c r="MK31" s="130"/>
      <c r="ML31" s="169"/>
      <c r="MM31" s="155"/>
      <c r="MN31" s="125">
        <v>1</v>
      </c>
      <c r="MO31" s="130" t="s">
        <v>0</v>
      </c>
      <c r="MP31" s="125">
        <v>3</v>
      </c>
      <c r="MQ31" s="185" t="s">
        <v>268</v>
      </c>
      <c r="MR31" s="186" t="s">
        <v>267</v>
      </c>
      <c r="MS31" s="155"/>
      <c r="MT31" s="125"/>
      <c r="MU31" s="130" t="s">
        <v>0</v>
      </c>
      <c r="MV31" s="125"/>
      <c r="MW31" s="130"/>
      <c r="MX31" s="169"/>
      <c r="MY31" s="155"/>
      <c r="MZ31" s="125">
        <v>3</v>
      </c>
      <c r="NA31" s="130" t="s">
        <v>0</v>
      </c>
      <c r="NB31" s="125">
        <v>1</v>
      </c>
      <c r="NC31" s="185" t="s">
        <v>268</v>
      </c>
      <c r="ND31" s="186" t="s">
        <v>267</v>
      </c>
      <c r="NE31" s="155"/>
      <c r="NF31" s="125"/>
      <c r="NG31" s="130" t="s">
        <v>0</v>
      </c>
      <c r="NH31" s="125"/>
      <c r="NI31" s="185" t="s">
        <v>322</v>
      </c>
      <c r="NJ31" s="186" t="s">
        <v>322</v>
      </c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322</v>
      </c>
      <c r="NV31" s="186" t="s">
        <v>322</v>
      </c>
      <c r="NW31" s="163"/>
    </row>
    <row r="32" spans="1:387" ht="15" x14ac:dyDescent="0.2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267</v>
      </c>
      <c r="H32" s="177" t="s">
        <v>262</v>
      </c>
      <c r="I32" s="25"/>
      <c r="J32" s="187">
        <v>0</v>
      </c>
      <c r="K32" s="187" t="s">
        <v>0</v>
      </c>
      <c r="L32" s="187">
        <v>2</v>
      </c>
      <c r="M32" s="185" t="s">
        <v>267</v>
      </c>
      <c r="N32" s="186" t="s">
        <v>259</v>
      </c>
      <c r="O32" s="148"/>
      <c r="P32" s="125"/>
      <c r="Q32" s="130" t="s">
        <v>0</v>
      </c>
      <c r="R32" s="125"/>
      <c r="S32" s="185" t="s">
        <v>322</v>
      </c>
      <c r="T32" s="186" t="s">
        <v>322</v>
      </c>
      <c r="U32" s="155"/>
      <c r="V32" s="125">
        <v>2</v>
      </c>
      <c r="W32" s="130" t="s">
        <v>0</v>
      </c>
      <c r="X32" s="125">
        <v>3</v>
      </c>
      <c r="Y32" s="185" t="s">
        <v>250</v>
      </c>
      <c r="Z32" s="186" t="s">
        <v>267</v>
      </c>
      <c r="AA32" s="155"/>
      <c r="AB32" s="125">
        <v>3</v>
      </c>
      <c r="AC32" s="130" t="s">
        <v>0</v>
      </c>
      <c r="AD32" s="125">
        <v>0</v>
      </c>
      <c r="AE32" s="192" t="s">
        <v>271</v>
      </c>
      <c r="AF32" s="193" t="s">
        <v>267</v>
      </c>
      <c r="AG32" s="155"/>
      <c r="AH32" s="125"/>
      <c r="AI32" s="130" t="s">
        <v>0</v>
      </c>
      <c r="AJ32" s="125"/>
      <c r="AK32" s="185" t="s">
        <v>322</v>
      </c>
      <c r="AL32" s="186" t="s">
        <v>322</v>
      </c>
      <c r="AM32" s="155"/>
      <c r="AN32" s="125">
        <v>0</v>
      </c>
      <c r="AO32" s="130" t="s">
        <v>0</v>
      </c>
      <c r="AP32" s="125">
        <v>2</v>
      </c>
      <c r="AQ32" s="185" t="s">
        <v>267</v>
      </c>
      <c r="AR32" s="186" t="s">
        <v>257</v>
      </c>
      <c r="AS32" s="155"/>
      <c r="AT32" s="125">
        <v>1</v>
      </c>
      <c r="AU32" s="130" t="s">
        <v>0</v>
      </c>
      <c r="AV32" s="125">
        <v>1</v>
      </c>
      <c r="AW32" s="185" t="s">
        <v>271</v>
      </c>
      <c r="AX32" s="186" t="s">
        <v>252</v>
      </c>
      <c r="AY32" s="155"/>
      <c r="AZ32" s="125"/>
      <c r="BA32" s="130" t="s">
        <v>0</v>
      </c>
      <c r="BB32" s="125"/>
      <c r="BC32" s="185" t="s">
        <v>322</v>
      </c>
      <c r="BD32" s="186" t="s">
        <v>322</v>
      </c>
      <c r="BE32" s="155"/>
      <c r="BF32" s="125">
        <v>3</v>
      </c>
      <c r="BG32" s="130" t="s">
        <v>0</v>
      </c>
      <c r="BH32" s="125">
        <v>1</v>
      </c>
      <c r="BI32" s="185" t="s">
        <v>271</v>
      </c>
      <c r="BJ32" s="186" t="s">
        <v>259</v>
      </c>
      <c r="BK32" s="155"/>
      <c r="BL32" s="125">
        <v>1</v>
      </c>
      <c r="BM32" s="130" t="s">
        <v>0</v>
      </c>
      <c r="BN32" s="125">
        <v>3</v>
      </c>
      <c r="BO32" s="185" t="s">
        <v>269</v>
      </c>
      <c r="BP32" s="186" t="s">
        <v>266</v>
      </c>
      <c r="BQ32" s="155"/>
      <c r="BR32" s="125">
        <v>4</v>
      </c>
      <c r="BS32" s="130" t="s">
        <v>0</v>
      </c>
      <c r="BT32" s="125">
        <v>0</v>
      </c>
      <c r="BU32" s="185" t="s">
        <v>267</v>
      </c>
      <c r="BV32" s="186" t="s">
        <v>252</v>
      </c>
      <c r="BW32" s="155"/>
      <c r="BX32" s="125">
        <v>3</v>
      </c>
      <c r="BY32" s="130" t="s">
        <v>0</v>
      </c>
      <c r="BZ32" s="125">
        <v>1</v>
      </c>
      <c r="CA32" s="130" t="s">
        <v>267</v>
      </c>
      <c r="CB32" s="169" t="s">
        <v>265</v>
      </c>
      <c r="CC32" s="155"/>
      <c r="CD32" s="125">
        <v>2</v>
      </c>
      <c r="CE32" s="130" t="s">
        <v>0</v>
      </c>
      <c r="CF32" s="125">
        <v>3</v>
      </c>
      <c r="CG32" s="185" t="s">
        <v>269</v>
      </c>
      <c r="CH32" s="186" t="s">
        <v>267</v>
      </c>
      <c r="CI32" s="155"/>
      <c r="CJ32" s="125">
        <v>0</v>
      </c>
      <c r="CK32" s="130" t="s">
        <v>0</v>
      </c>
      <c r="CL32" s="125">
        <v>1</v>
      </c>
      <c r="CM32" s="185" t="s">
        <v>268</v>
      </c>
      <c r="CN32" s="186" t="s">
        <v>267</v>
      </c>
      <c r="CO32" s="155"/>
      <c r="CP32" s="125">
        <v>3</v>
      </c>
      <c r="CQ32" s="130" t="s">
        <v>0</v>
      </c>
      <c r="CR32" s="125">
        <v>2</v>
      </c>
      <c r="CS32" s="185" t="s">
        <v>267</v>
      </c>
      <c r="CT32" s="186" t="s">
        <v>266</v>
      </c>
      <c r="CU32" s="155"/>
      <c r="CV32" s="125">
        <v>5</v>
      </c>
      <c r="CW32" s="130" t="s">
        <v>0</v>
      </c>
      <c r="CX32" s="125">
        <v>0</v>
      </c>
      <c r="CY32" s="185" t="s">
        <v>267</v>
      </c>
      <c r="CZ32" s="186" t="s">
        <v>266</v>
      </c>
      <c r="DA32" s="155"/>
      <c r="DB32" s="125">
        <v>0</v>
      </c>
      <c r="DC32" s="130" t="s">
        <v>0</v>
      </c>
      <c r="DD32" s="125">
        <v>3</v>
      </c>
      <c r="DE32" s="185" t="s">
        <v>269</v>
      </c>
      <c r="DF32" s="186" t="s">
        <v>265</v>
      </c>
      <c r="DG32" s="155"/>
      <c r="DH32" s="125">
        <v>2</v>
      </c>
      <c r="DI32" s="130" t="s">
        <v>0</v>
      </c>
      <c r="DJ32" s="125">
        <v>4</v>
      </c>
      <c r="DK32" s="185" t="s">
        <v>266</v>
      </c>
      <c r="DL32" s="186" t="s">
        <v>252</v>
      </c>
      <c r="DM32" s="155"/>
      <c r="DN32" s="125">
        <v>4</v>
      </c>
      <c r="DO32" s="130" t="s">
        <v>0</v>
      </c>
      <c r="DP32" s="125">
        <v>0</v>
      </c>
      <c r="DQ32" s="185" t="s">
        <v>267</v>
      </c>
      <c r="DR32" s="186" t="s">
        <v>254</v>
      </c>
      <c r="DS32" s="155"/>
      <c r="DT32" s="125">
        <v>2</v>
      </c>
      <c r="DU32" s="130" t="s">
        <v>0</v>
      </c>
      <c r="DV32" s="125">
        <v>0</v>
      </c>
      <c r="DW32" s="185" t="s">
        <v>269</v>
      </c>
      <c r="DX32" s="186" t="s">
        <v>262</v>
      </c>
      <c r="DY32" s="155"/>
      <c r="DZ32" s="125">
        <v>1</v>
      </c>
      <c r="EA32" s="130" t="s">
        <v>0</v>
      </c>
      <c r="EB32" s="125">
        <v>3</v>
      </c>
      <c r="EC32" s="185" t="s">
        <v>269</v>
      </c>
      <c r="ED32" s="186" t="s">
        <v>267</v>
      </c>
      <c r="EE32" s="155"/>
      <c r="EF32" s="125">
        <v>5</v>
      </c>
      <c r="EG32" s="130" t="s">
        <v>0</v>
      </c>
      <c r="EH32" s="125">
        <v>0</v>
      </c>
      <c r="EI32" s="185" t="s">
        <v>265</v>
      </c>
      <c r="EJ32" s="186" t="s">
        <v>264</v>
      </c>
      <c r="EK32" s="155"/>
      <c r="EL32" s="125">
        <v>3</v>
      </c>
      <c r="EM32" s="130" t="s">
        <v>0</v>
      </c>
      <c r="EN32" s="125">
        <v>0</v>
      </c>
      <c r="EO32" s="185" t="s">
        <v>250</v>
      </c>
      <c r="EP32" s="186" t="s">
        <v>267</v>
      </c>
      <c r="EQ32" s="155"/>
      <c r="ER32" s="125"/>
      <c r="ES32" s="130" t="s">
        <v>0</v>
      </c>
      <c r="ET32" s="125"/>
      <c r="EU32" s="185" t="s">
        <v>322</v>
      </c>
      <c r="EV32" s="186" t="s">
        <v>322</v>
      </c>
      <c r="EW32" s="155"/>
      <c r="EX32" s="125"/>
      <c r="EY32" s="130" t="s">
        <v>0</v>
      </c>
      <c r="EZ32" s="125"/>
      <c r="FA32" s="185" t="s">
        <v>322</v>
      </c>
      <c r="FB32" s="186" t="s">
        <v>322</v>
      </c>
      <c r="FC32" s="155"/>
      <c r="FD32" s="125">
        <v>4</v>
      </c>
      <c r="FE32" s="130" t="s">
        <v>0</v>
      </c>
      <c r="FF32" s="125">
        <v>0</v>
      </c>
      <c r="FG32" s="185" t="s">
        <v>269</v>
      </c>
      <c r="FH32" s="186" t="s">
        <v>267</v>
      </c>
      <c r="FI32" s="155"/>
      <c r="FJ32" s="125">
        <v>1</v>
      </c>
      <c r="FK32" s="130" t="s">
        <v>0</v>
      </c>
      <c r="FL32" s="125">
        <v>3</v>
      </c>
      <c r="FM32" s="185" t="s">
        <v>250</v>
      </c>
      <c r="FN32" s="186" t="s">
        <v>267</v>
      </c>
      <c r="FO32" s="155"/>
      <c r="FP32" s="125">
        <v>4</v>
      </c>
      <c r="FQ32" s="130" t="s">
        <v>0</v>
      </c>
      <c r="FR32" s="125">
        <v>1</v>
      </c>
      <c r="FS32" s="185" t="s">
        <v>269</v>
      </c>
      <c r="FT32" s="186" t="s">
        <v>252</v>
      </c>
      <c r="FU32" s="155"/>
      <c r="FV32" s="125"/>
      <c r="FW32" s="130" t="s">
        <v>0</v>
      </c>
      <c r="FX32" s="125"/>
      <c r="FY32" s="185" t="s">
        <v>322</v>
      </c>
      <c r="FZ32" s="186" t="s">
        <v>322</v>
      </c>
      <c r="GA32" s="155"/>
      <c r="GB32" s="125">
        <v>2</v>
      </c>
      <c r="GC32" s="196" t="s">
        <v>0</v>
      </c>
      <c r="GD32" s="125">
        <v>4</v>
      </c>
      <c r="GE32" s="185" t="s">
        <v>267</v>
      </c>
      <c r="GF32" s="186" t="s">
        <v>257</v>
      </c>
      <c r="GG32" s="155"/>
      <c r="GH32" s="125">
        <v>3</v>
      </c>
      <c r="GI32" s="130" t="s">
        <v>0</v>
      </c>
      <c r="GJ32" s="125">
        <v>1</v>
      </c>
      <c r="GK32" s="185" t="s">
        <v>267</v>
      </c>
      <c r="GL32" s="186" t="s">
        <v>267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267</v>
      </c>
      <c r="GX32" s="186" t="s">
        <v>267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269</v>
      </c>
      <c r="HJ32" s="186" t="s">
        <v>267</v>
      </c>
      <c r="HK32" s="155"/>
      <c r="HL32" s="125"/>
      <c r="HM32" s="130" t="s">
        <v>0</v>
      </c>
      <c r="HN32" s="125"/>
      <c r="HO32" s="185" t="s">
        <v>322</v>
      </c>
      <c r="HP32" s="186" t="s">
        <v>322</v>
      </c>
      <c r="HQ32" s="155"/>
      <c r="HR32" s="125">
        <v>3</v>
      </c>
      <c r="HS32" s="130" t="s">
        <v>0</v>
      </c>
      <c r="HT32" s="125">
        <v>1</v>
      </c>
      <c r="HU32" s="185" t="s">
        <v>269</v>
      </c>
      <c r="HV32" s="186" t="s">
        <v>267</v>
      </c>
      <c r="HW32" s="155"/>
      <c r="HX32" s="125">
        <v>1</v>
      </c>
      <c r="HY32" s="130" t="s">
        <v>0</v>
      </c>
      <c r="HZ32" s="125">
        <v>4</v>
      </c>
      <c r="IA32" s="185" t="s">
        <v>267</v>
      </c>
      <c r="IB32" s="186" t="s">
        <v>267</v>
      </c>
      <c r="IC32" s="155"/>
      <c r="ID32" s="125">
        <v>1</v>
      </c>
      <c r="IE32" s="130" t="s">
        <v>0</v>
      </c>
      <c r="IF32" s="125">
        <v>4</v>
      </c>
      <c r="IG32" s="185" t="s">
        <v>374</v>
      </c>
      <c r="IH32" s="186" t="s">
        <v>257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269</v>
      </c>
      <c r="IZ32" s="186" t="s">
        <v>267</v>
      </c>
      <c r="JA32" s="155"/>
      <c r="JB32" s="125">
        <v>2</v>
      </c>
      <c r="JC32" s="130" t="s">
        <v>0</v>
      </c>
      <c r="JD32" s="125">
        <v>5</v>
      </c>
      <c r="JE32" s="185" t="s">
        <v>269</v>
      </c>
      <c r="JF32" s="186" t="s">
        <v>267</v>
      </c>
      <c r="JG32" s="155"/>
      <c r="JH32" s="125">
        <v>0</v>
      </c>
      <c r="JI32" s="130" t="s">
        <v>0</v>
      </c>
      <c r="JJ32" s="125">
        <v>4</v>
      </c>
      <c r="JK32" s="185" t="s">
        <v>268</v>
      </c>
      <c r="JL32" s="186" t="s">
        <v>252</v>
      </c>
      <c r="JM32" s="155"/>
      <c r="JN32" s="125">
        <v>4</v>
      </c>
      <c r="JO32" s="130" t="s">
        <v>0</v>
      </c>
      <c r="JP32" s="125">
        <v>0</v>
      </c>
      <c r="JQ32" s="185" t="s">
        <v>250</v>
      </c>
      <c r="JR32" s="186" t="s">
        <v>257</v>
      </c>
      <c r="JS32" s="155"/>
      <c r="JT32" s="125"/>
      <c r="JU32" s="130" t="s">
        <v>0</v>
      </c>
      <c r="JV32" s="125"/>
      <c r="JW32" s="130"/>
      <c r="JX32" s="169"/>
      <c r="JY32" s="155"/>
      <c r="JZ32" s="125">
        <v>1</v>
      </c>
      <c r="KA32" s="130" t="s">
        <v>0</v>
      </c>
      <c r="KB32" s="125">
        <v>2</v>
      </c>
      <c r="KC32" s="185" t="s">
        <v>267</v>
      </c>
      <c r="KD32" s="186" t="s">
        <v>262</v>
      </c>
      <c r="KE32" s="155"/>
      <c r="KF32" s="125"/>
      <c r="KG32" s="130" t="s">
        <v>0</v>
      </c>
      <c r="KH32" s="125"/>
      <c r="KI32" s="185" t="s">
        <v>322</v>
      </c>
      <c r="KJ32" s="186" t="s">
        <v>322</v>
      </c>
      <c r="KK32" s="155"/>
      <c r="KL32" s="125"/>
      <c r="KM32" s="130" t="s">
        <v>0</v>
      </c>
      <c r="KN32" s="125"/>
      <c r="KO32" s="130"/>
      <c r="KP32" s="169"/>
      <c r="KQ32" s="155"/>
      <c r="KR32" s="125">
        <v>1</v>
      </c>
      <c r="KS32" s="130" t="s">
        <v>0</v>
      </c>
      <c r="KT32" s="125">
        <v>4</v>
      </c>
      <c r="KU32" s="185" t="s">
        <v>267</v>
      </c>
      <c r="KV32" s="186" t="s">
        <v>259</v>
      </c>
      <c r="KW32" s="155"/>
      <c r="KX32" s="125"/>
      <c r="KY32" s="130" t="s">
        <v>0</v>
      </c>
      <c r="KZ32" s="125"/>
      <c r="LA32" s="130"/>
      <c r="LB32" s="169"/>
      <c r="LC32" s="155"/>
      <c r="LD32" s="125">
        <v>3</v>
      </c>
      <c r="LE32" s="130" t="s">
        <v>0</v>
      </c>
      <c r="LF32" s="125">
        <v>0</v>
      </c>
      <c r="LG32" s="185" t="s">
        <v>374</v>
      </c>
      <c r="LH32" s="186" t="s">
        <v>262</v>
      </c>
      <c r="LI32" s="155"/>
      <c r="LJ32" s="125"/>
      <c r="LK32" s="130" t="s">
        <v>0</v>
      </c>
      <c r="LL32" s="125"/>
      <c r="LM32" s="130"/>
      <c r="LN32" s="169"/>
      <c r="LO32" s="155"/>
      <c r="LP32" s="125">
        <v>1</v>
      </c>
      <c r="LQ32" s="130" t="s">
        <v>0</v>
      </c>
      <c r="LR32" s="125">
        <v>2</v>
      </c>
      <c r="LS32" s="185" t="s">
        <v>267</v>
      </c>
      <c r="LT32" s="186" t="s">
        <v>374</v>
      </c>
      <c r="LU32" s="155"/>
      <c r="LV32" s="125">
        <v>4</v>
      </c>
      <c r="LW32" s="130" t="s">
        <v>0</v>
      </c>
      <c r="LX32" s="125">
        <v>1</v>
      </c>
      <c r="LY32" s="185" t="s">
        <v>267</v>
      </c>
      <c r="LZ32" s="186" t="s">
        <v>258</v>
      </c>
      <c r="MA32" s="155"/>
      <c r="MB32" s="125">
        <v>3</v>
      </c>
      <c r="MC32" s="130" t="s">
        <v>0</v>
      </c>
      <c r="MD32" s="125">
        <v>2</v>
      </c>
      <c r="ME32" s="185" t="s">
        <v>374</v>
      </c>
      <c r="MF32" s="186" t="s">
        <v>267</v>
      </c>
      <c r="MG32" s="155"/>
      <c r="MH32" s="125"/>
      <c r="MI32" s="130" t="s">
        <v>0</v>
      </c>
      <c r="MJ32" s="125"/>
      <c r="MK32" s="130"/>
      <c r="ML32" s="169"/>
      <c r="MM32" s="155"/>
      <c r="MN32" s="125">
        <v>0</v>
      </c>
      <c r="MO32" s="130" t="s">
        <v>0</v>
      </c>
      <c r="MP32" s="125">
        <v>4</v>
      </c>
      <c r="MQ32" s="185" t="s">
        <v>267</v>
      </c>
      <c r="MR32" s="186" t="s">
        <v>268</v>
      </c>
      <c r="MS32" s="155"/>
      <c r="MT32" s="125"/>
      <c r="MU32" s="130" t="s">
        <v>0</v>
      </c>
      <c r="MV32" s="125"/>
      <c r="MW32" s="130"/>
      <c r="MX32" s="169"/>
      <c r="MY32" s="155"/>
      <c r="MZ32" s="125">
        <v>4</v>
      </c>
      <c r="NA32" s="130" t="s">
        <v>0</v>
      </c>
      <c r="NB32" s="125">
        <v>0</v>
      </c>
      <c r="NC32" s="185" t="s">
        <v>250</v>
      </c>
      <c r="ND32" s="186" t="s">
        <v>267</v>
      </c>
      <c r="NE32" s="155"/>
      <c r="NF32" s="125"/>
      <c r="NG32" s="130" t="s">
        <v>0</v>
      </c>
      <c r="NH32" s="125"/>
      <c r="NI32" s="185" t="s">
        <v>322</v>
      </c>
      <c r="NJ32" s="186" t="s">
        <v>322</v>
      </c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322</v>
      </c>
      <c r="NV32" s="186" t="s">
        <v>322</v>
      </c>
      <c r="NW32" s="163"/>
    </row>
    <row r="33" spans="1:387" ht="15" x14ac:dyDescent="0.2">
      <c r="A33" s="123">
        <f>IF(B33="","",VLOOKUP(B33,'Registrovaní tipéri'!$A$2:$B$101,2,FALSE))</f>
        <v>76</v>
      </c>
      <c r="B33" s="172" t="s">
        <v>326</v>
      </c>
      <c r="C33" s="124"/>
      <c r="D33" s="170"/>
      <c r="E33" s="175" t="s">
        <v>0</v>
      </c>
      <c r="F33" s="167"/>
      <c r="G33" s="181" t="s">
        <v>322</v>
      </c>
      <c r="H33" s="182" t="s">
        <v>322</v>
      </c>
      <c r="I33" s="25"/>
      <c r="J33" s="187">
        <v>0</v>
      </c>
      <c r="K33" s="187" t="s">
        <v>0</v>
      </c>
      <c r="L33" s="187">
        <v>4</v>
      </c>
      <c r="M33" s="185" t="s">
        <v>267</v>
      </c>
      <c r="N33" s="186" t="s">
        <v>266</v>
      </c>
      <c r="O33" s="148"/>
      <c r="P33" s="125">
        <v>3</v>
      </c>
      <c r="Q33" s="130" t="s">
        <v>0</v>
      </c>
      <c r="R33" s="125">
        <v>1</v>
      </c>
      <c r="S33" s="185" t="s">
        <v>267</v>
      </c>
      <c r="T33" s="186" t="s">
        <v>257</v>
      </c>
      <c r="U33" s="155"/>
      <c r="V33" s="125">
        <v>1</v>
      </c>
      <c r="W33" s="130" t="s">
        <v>0</v>
      </c>
      <c r="X33" s="125">
        <v>4</v>
      </c>
      <c r="Y33" s="185" t="s">
        <v>267</v>
      </c>
      <c r="Z33" s="186" t="s">
        <v>257</v>
      </c>
      <c r="AA33" s="155"/>
      <c r="AB33" s="125"/>
      <c r="AC33" s="130" t="s">
        <v>0</v>
      </c>
      <c r="AD33" s="125"/>
      <c r="AE33" s="185" t="s">
        <v>322</v>
      </c>
      <c r="AF33" s="186" t="s">
        <v>322</v>
      </c>
      <c r="AG33" s="155"/>
      <c r="AH33" s="125">
        <v>4</v>
      </c>
      <c r="AI33" s="130" t="s">
        <v>0</v>
      </c>
      <c r="AJ33" s="125">
        <v>1</v>
      </c>
      <c r="AK33" s="185" t="s">
        <v>267</v>
      </c>
      <c r="AL33" s="186" t="s">
        <v>266</v>
      </c>
      <c r="AM33" s="155"/>
      <c r="AN33" s="125">
        <v>1</v>
      </c>
      <c r="AO33" s="130" t="s">
        <v>0</v>
      </c>
      <c r="AP33" s="125">
        <v>3</v>
      </c>
      <c r="AQ33" s="185" t="s">
        <v>271</v>
      </c>
      <c r="AR33" s="186" t="s">
        <v>257</v>
      </c>
      <c r="AS33" s="155"/>
      <c r="AT33" s="125">
        <v>1</v>
      </c>
      <c r="AU33" s="130" t="s">
        <v>0</v>
      </c>
      <c r="AV33" s="125">
        <v>2</v>
      </c>
      <c r="AW33" s="185" t="s">
        <v>267</v>
      </c>
      <c r="AX33" s="186" t="s">
        <v>268</v>
      </c>
      <c r="AY33" s="155"/>
      <c r="AZ33" s="125"/>
      <c r="BA33" s="130" t="s">
        <v>0</v>
      </c>
      <c r="BB33" s="125"/>
      <c r="BC33" s="185" t="s">
        <v>322</v>
      </c>
      <c r="BD33" s="186" t="s">
        <v>322</v>
      </c>
      <c r="BE33" s="155"/>
      <c r="BF33" s="125">
        <v>3</v>
      </c>
      <c r="BG33" s="130" t="s">
        <v>0</v>
      </c>
      <c r="BH33" s="125">
        <v>2</v>
      </c>
      <c r="BI33" s="185" t="s">
        <v>271</v>
      </c>
      <c r="BJ33" s="186" t="s">
        <v>259</v>
      </c>
      <c r="BK33" s="155"/>
      <c r="BL33" s="125">
        <v>1</v>
      </c>
      <c r="BM33" s="130" t="s">
        <v>0</v>
      </c>
      <c r="BN33" s="125">
        <v>2</v>
      </c>
      <c r="BO33" s="185" t="s">
        <v>269</v>
      </c>
      <c r="BP33" s="186" t="s">
        <v>254</v>
      </c>
      <c r="BQ33" s="155"/>
      <c r="BR33" s="125">
        <v>4</v>
      </c>
      <c r="BS33" s="130" t="s">
        <v>0</v>
      </c>
      <c r="BT33" s="125">
        <v>1</v>
      </c>
      <c r="BU33" s="185" t="s">
        <v>268</v>
      </c>
      <c r="BV33" s="186" t="s">
        <v>259</v>
      </c>
      <c r="BW33" s="155"/>
      <c r="BX33" s="125">
        <v>3</v>
      </c>
      <c r="BY33" s="130" t="s">
        <v>0</v>
      </c>
      <c r="BZ33" s="125">
        <v>1</v>
      </c>
      <c r="CA33" s="130" t="s">
        <v>271</v>
      </c>
      <c r="CB33" s="169" t="s">
        <v>257</v>
      </c>
      <c r="CC33" s="155"/>
      <c r="CD33" s="125">
        <v>2</v>
      </c>
      <c r="CE33" s="130" t="s">
        <v>0</v>
      </c>
      <c r="CF33" s="125">
        <v>3</v>
      </c>
      <c r="CG33" s="185" t="s">
        <v>266</v>
      </c>
      <c r="CH33" s="186" t="s">
        <v>257</v>
      </c>
      <c r="CI33" s="155"/>
      <c r="CJ33" s="125"/>
      <c r="CK33" s="130" t="s">
        <v>0</v>
      </c>
      <c r="CL33" s="125"/>
      <c r="CM33" s="185" t="s">
        <v>322</v>
      </c>
      <c r="CN33" s="186" t="s">
        <v>322</v>
      </c>
      <c r="CO33" s="155"/>
      <c r="CP33" s="125">
        <v>4</v>
      </c>
      <c r="CQ33" s="130" t="s">
        <v>0</v>
      </c>
      <c r="CR33" s="125">
        <v>3</v>
      </c>
      <c r="CS33" s="185" t="s">
        <v>267</v>
      </c>
      <c r="CT33" s="186" t="s">
        <v>266</v>
      </c>
      <c r="CU33" s="155"/>
      <c r="CV33" s="125">
        <v>3</v>
      </c>
      <c r="CW33" s="130" t="s">
        <v>0</v>
      </c>
      <c r="CX33" s="125">
        <v>1</v>
      </c>
      <c r="CY33" s="185" t="s">
        <v>267</v>
      </c>
      <c r="CZ33" s="186" t="s">
        <v>266</v>
      </c>
      <c r="DA33" s="155"/>
      <c r="DB33" s="125">
        <v>0</v>
      </c>
      <c r="DC33" s="130" t="s">
        <v>0</v>
      </c>
      <c r="DD33" s="125">
        <v>3</v>
      </c>
      <c r="DE33" s="185" t="s">
        <v>267</v>
      </c>
      <c r="DF33" s="186" t="s">
        <v>266</v>
      </c>
      <c r="DG33" s="155"/>
      <c r="DH33" s="125">
        <v>2</v>
      </c>
      <c r="DI33" s="130" t="s">
        <v>0</v>
      </c>
      <c r="DJ33" s="125">
        <v>2</v>
      </c>
      <c r="DK33" s="185" t="s">
        <v>266</v>
      </c>
      <c r="DL33" s="186" t="s">
        <v>252</v>
      </c>
      <c r="DM33" s="155"/>
      <c r="DN33" s="125">
        <v>5</v>
      </c>
      <c r="DO33" s="130" t="s">
        <v>0</v>
      </c>
      <c r="DP33" s="125">
        <v>0</v>
      </c>
      <c r="DQ33" s="185" t="s">
        <v>267</v>
      </c>
      <c r="DR33" s="186" t="s">
        <v>257</v>
      </c>
      <c r="DS33" s="155"/>
      <c r="DT33" s="125">
        <v>2</v>
      </c>
      <c r="DU33" s="130" t="s">
        <v>0</v>
      </c>
      <c r="DV33" s="125">
        <v>2</v>
      </c>
      <c r="DW33" s="185" t="s">
        <v>267</v>
      </c>
      <c r="DX33" s="186" t="s">
        <v>254</v>
      </c>
      <c r="DY33" s="155"/>
      <c r="DZ33" s="125">
        <v>1</v>
      </c>
      <c r="EA33" s="130" t="s">
        <v>0</v>
      </c>
      <c r="EB33" s="125">
        <v>2</v>
      </c>
      <c r="EC33" s="185" t="s">
        <v>267</v>
      </c>
      <c r="ED33" s="186" t="s">
        <v>254</v>
      </c>
      <c r="EE33" s="155"/>
      <c r="EF33" s="125">
        <v>4</v>
      </c>
      <c r="EG33" s="130" t="s">
        <v>0</v>
      </c>
      <c r="EH33" s="125">
        <v>0</v>
      </c>
      <c r="EI33" s="185" t="s">
        <v>266</v>
      </c>
      <c r="EJ33" s="186" t="s">
        <v>252</v>
      </c>
      <c r="EK33" s="155"/>
      <c r="EL33" s="125">
        <v>3</v>
      </c>
      <c r="EM33" s="130" t="s">
        <v>0</v>
      </c>
      <c r="EN33" s="125">
        <v>1</v>
      </c>
      <c r="EO33" s="185" t="s">
        <v>269</v>
      </c>
      <c r="EP33" s="186" t="s">
        <v>266</v>
      </c>
      <c r="EQ33" s="155"/>
      <c r="ER33" s="125">
        <v>1</v>
      </c>
      <c r="ES33" s="130" t="s">
        <v>0</v>
      </c>
      <c r="ET33" s="125">
        <v>2</v>
      </c>
      <c r="EU33" s="185" t="s">
        <v>269</v>
      </c>
      <c r="EV33" s="186" t="s">
        <v>267</v>
      </c>
      <c r="EW33" s="155"/>
      <c r="EX33" s="125">
        <v>1</v>
      </c>
      <c r="EY33" s="130" t="s">
        <v>0</v>
      </c>
      <c r="EZ33" s="125">
        <v>3</v>
      </c>
      <c r="FA33" s="185" t="s">
        <v>267</v>
      </c>
      <c r="FB33" s="186" t="s">
        <v>267</v>
      </c>
      <c r="FC33" s="155"/>
      <c r="FD33" s="125">
        <v>4</v>
      </c>
      <c r="FE33" s="130" t="s">
        <v>0</v>
      </c>
      <c r="FF33" s="125">
        <v>1</v>
      </c>
      <c r="FG33" s="185" t="s">
        <v>267</v>
      </c>
      <c r="FH33" s="186" t="s">
        <v>269</v>
      </c>
      <c r="FI33" s="155"/>
      <c r="FJ33" s="125"/>
      <c r="FK33" s="130" t="s">
        <v>0</v>
      </c>
      <c r="FL33" s="125"/>
      <c r="FM33" s="185" t="s">
        <v>322</v>
      </c>
      <c r="FN33" s="186" t="s">
        <v>322</v>
      </c>
      <c r="FO33" s="155"/>
      <c r="FP33" s="125">
        <v>3</v>
      </c>
      <c r="FQ33" s="130" t="s">
        <v>0</v>
      </c>
      <c r="FR33" s="125">
        <v>1</v>
      </c>
      <c r="FS33" s="185" t="s">
        <v>374</v>
      </c>
      <c r="FT33" s="186" t="s">
        <v>269</v>
      </c>
      <c r="FU33" s="155"/>
      <c r="FV33" s="125"/>
      <c r="FW33" s="130" t="s">
        <v>0</v>
      </c>
      <c r="FX33" s="125"/>
      <c r="FY33" s="185" t="s">
        <v>322</v>
      </c>
      <c r="FZ33" s="186" t="s">
        <v>322</v>
      </c>
      <c r="GA33" s="155"/>
      <c r="GB33" s="125">
        <v>1</v>
      </c>
      <c r="GC33" s="196" t="s">
        <v>0</v>
      </c>
      <c r="GD33" s="125">
        <v>3</v>
      </c>
      <c r="GE33" s="185" t="s">
        <v>267</v>
      </c>
      <c r="GF33" s="186" t="s">
        <v>374</v>
      </c>
      <c r="GG33" s="155"/>
      <c r="GH33" s="125">
        <v>3</v>
      </c>
      <c r="GI33" s="130" t="s">
        <v>0</v>
      </c>
      <c r="GJ33" s="125">
        <v>1</v>
      </c>
      <c r="GK33" s="185" t="s">
        <v>267</v>
      </c>
      <c r="GL33" s="186" t="s">
        <v>254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322</v>
      </c>
      <c r="GX33" s="186" t="s">
        <v>322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267</v>
      </c>
      <c r="HJ33" s="186" t="s">
        <v>254</v>
      </c>
      <c r="HK33" s="155"/>
      <c r="HL33" s="125">
        <v>2</v>
      </c>
      <c r="HM33" s="130" t="s">
        <v>0</v>
      </c>
      <c r="HN33" s="125">
        <v>1</v>
      </c>
      <c r="HO33" s="185" t="s">
        <v>266</v>
      </c>
      <c r="HP33" s="186" t="s">
        <v>257</v>
      </c>
      <c r="HQ33" s="155"/>
      <c r="HR33" s="125">
        <v>2</v>
      </c>
      <c r="HS33" s="130" t="s">
        <v>0</v>
      </c>
      <c r="HT33" s="125">
        <v>1</v>
      </c>
      <c r="HU33" s="185" t="s">
        <v>268</v>
      </c>
      <c r="HV33" s="186" t="s">
        <v>257</v>
      </c>
      <c r="HW33" s="155"/>
      <c r="HX33" s="125"/>
      <c r="HY33" s="130" t="s">
        <v>0</v>
      </c>
      <c r="HZ33" s="125"/>
      <c r="IA33" s="185" t="s">
        <v>322</v>
      </c>
      <c r="IB33" s="186" t="s">
        <v>322</v>
      </c>
      <c r="IC33" s="155"/>
      <c r="ID33" s="125">
        <v>1</v>
      </c>
      <c r="IE33" s="130" t="s">
        <v>0</v>
      </c>
      <c r="IF33" s="125">
        <v>3</v>
      </c>
      <c r="IG33" s="185" t="s">
        <v>269</v>
      </c>
      <c r="IH33" s="186" t="s">
        <v>254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269</v>
      </c>
      <c r="IZ33" s="186" t="s">
        <v>257</v>
      </c>
      <c r="JA33" s="155"/>
      <c r="JB33" s="125">
        <v>2</v>
      </c>
      <c r="JC33" s="130" t="s">
        <v>0</v>
      </c>
      <c r="JD33" s="125">
        <v>5</v>
      </c>
      <c r="JE33" s="185" t="s">
        <v>267</v>
      </c>
      <c r="JF33" s="186" t="s">
        <v>257</v>
      </c>
      <c r="JG33" s="155"/>
      <c r="JH33" s="125">
        <v>0</v>
      </c>
      <c r="JI33" s="130" t="s">
        <v>0</v>
      </c>
      <c r="JJ33" s="125">
        <v>4</v>
      </c>
      <c r="JK33" s="185" t="s">
        <v>269</v>
      </c>
      <c r="JL33" s="186" t="s">
        <v>267</v>
      </c>
      <c r="JM33" s="155"/>
      <c r="JN33" s="125">
        <v>3</v>
      </c>
      <c r="JO33" s="130" t="s">
        <v>0</v>
      </c>
      <c r="JP33" s="125">
        <v>1</v>
      </c>
      <c r="JQ33" s="185" t="s">
        <v>269</v>
      </c>
      <c r="JR33" s="186" t="s">
        <v>254</v>
      </c>
      <c r="JS33" s="155"/>
      <c r="JT33" s="125"/>
      <c r="JU33" s="130" t="s">
        <v>0</v>
      </c>
      <c r="JV33" s="125"/>
      <c r="JW33" s="130"/>
      <c r="JX33" s="169"/>
      <c r="JY33" s="155"/>
      <c r="JZ33" s="125">
        <v>2</v>
      </c>
      <c r="KA33" s="130" t="s">
        <v>0</v>
      </c>
      <c r="KB33" s="125">
        <v>2</v>
      </c>
      <c r="KC33" s="185" t="s">
        <v>267</v>
      </c>
      <c r="KD33" s="186" t="s">
        <v>269</v>
      </c>
      <c r="KE33" s="155"/>
      <c r="KF33" s="125">
        <v>4</v>
      </c>
      <c r="KG33" s="130" t="s">
        <v>0</v>
      </c>
      <c r="KH33" s="125">
        <v>3</v>
      </c>
      <c r="KI33" s="185" t="s">
        <v>266</v>
      </c>
      <c r="KJ33" s="186" t="s">
        <v>254</v>
      </c>
      <c r="KK33" s="155"/>
      <c r="KL33" s="125"/>
      <c r="KM33" s="130" t="s">
        <v>0</v>
      </c>
      <c r="KN33" s="125"/>
      <c r="KO33" s="130"/>
      <c r="KP33" s="169"/>
      <c r="KQ33" s="155"/>
      <c r="KR33" s="125">
        <v>1</v>
      </c>
      <c r="KS33" s="130" t="s">
        <v>0</v>
      </c>
      <c r="KT33" s="125">
        <v>3</v>
      </c>
      <c r="KU33" s="185" t="s">
        <v>266</v>
      </c>
      <c r="KV33" s="186" t="s">
        <v>257</v>
      </c>
      <c r="KW33" s="155"/>
      <c r="KX33" s="125"/>
      <c r="KY33" s="130" t="s">
        <v>0</v>
      </c>
      <c r="KZ33" s="125"/>
      <c r="LA33" s="130"/>
      <c r="LB33" s="169"/>
      <c r="LC33" s="155"/>
      <c r="LD33" s="125">
        <v>4</v>
      </c>
      <c r="LE33" s="130" t="s">
        <v>0</v>
      </c>
      <c r="LF33" s="125">
        <v>1</v>
      </c>
      <c r="LG33" s="185" t="s">
        <v>271</v>
      </c>
      <c r="LH33" s="186" t="s">
        <v>257</v>
      </c>
      <c r="LI33" s="155"/>
      <c r="LJ33" s="125"/>
      <c r="LK33" s="130" t="s">
        <v>0</v>
      </c>
      <c r="LL33" s="125"/>
      <c r="LM33" s="130"/>
      <c r="LN33" s="169"/>
      <c r="LO33" s="155"/>
      <c r="LP33" s="125">
        <v>2</v>
      </c>
      <c r="LQ33" s="130" t="s">
        <v>0</v>
      </c>
      <c r="LR33" s="125">
        <v>3</v>
      </c>
      <c r="LS33" s="185" t="s">
        <v>271</v>
      </c>
      <c r="LT33" s="186" t="s">
        <v>257</v>
      </c>
      <c r="LU33" s="155"/>
      <c r="LV33" s="125">
        <v>4</v>
      </c>
      <c r="LW33" s="130" t="s">
        <v>0</v>
      </c>
      <c r="LX33" s="125">
        <v>2</v>
      </c>
      <c r="LY33" s="185" t="s">
        <v>267</v>
      </c>
      <c r="LZ33" s="186" t="s">
        <v>257</v>
      </c>
      <c r="MA33" s="155"/>
      <c r="MB33" s="125">
        <v>3</v>
      </c>
      <c r="MC33" s="130" t="s">
        <v>0</v>
      </c>
      <c r="MD33" s="125">
        <v>2</v>
      </c>
      <c r="ME33" s="185" t="s">
        <v>267</v>
      </c>
      <c r="MF33" s="186" t="s">
        <v>257</v>
      </c>
      <c r="MG33" s="155"/>
      <c r="MH33" s="125"/>
      <c r="MI33" s="130" t="s">
        <v>0</v>
      </c>
      <c r="MJ33" s="125"/>
      <c r="MK33" s="130"/>
      <c r="ML33" s="169"/>
      <c r="MM33" s="155"/>
      <c r="MN33" s="125">
        <v>1</v>
      </c>
      <c r="MO33" s="130" t="s">
        <v>0</v>
      </c>
      <c r="MP33" s="125">
        <v>3</v>
      </c>
      <c r="MQ33" s="185" t="s">
        <v>268</v>
      </c>
      <c r="MR33" s="186" t="s">
        <v>257</v>
      </c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85" t="s">
        <v>322</v>
      </c>
      <c r="ND33" s="186" t="s">
        <v>322</v>
      </c>
      <c r="NE33" s="155"/>
      <c r="NF33" s="125"/>
      <c r="NG33" s="130" t="s">
        <v>0</v>
      </c>
      <c r="NH33" s="125"/>
      <c r="NI33" s="185" t="s">
        <v>322</v>
      </c>
      <c r="NJ33" s="186" t="s">
        <v>322</v>
      </c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322</v>
      </c>
      <c r="NV33" s="186" t="s">
        <v>322</v>
      </c>
      <c r="NW33" s="163"/>
    </row>
    <row r="34" spans="1:387" ht="15" x14ac:dyDescent="0.2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311</v>
      </c>
      <c r="H34" s="174" t="s">
        <v>312</v>
      </c>
      <c r="I34" s="25"/>
      <c r="J34" s="187"/>
      <c r="K34" s="187" t="s">
        <v>0</v>
      </c>
      <c r="L34" s="187"/>
      <c r="M34" s="185" t="s">
        <v>322</v>
      </c>
      <c r="N34" s="186" t="s">
        <v>322</v>
      </c>
      <c r="O34" s="148"/>
      <c r="P34" s="125">
        <v>2</v>
      </c>
      <c r="Q34" s="130" t="s">
        <v>0</v>
      </c>
      <c r="R34" s="125">
        <v>0</v>
      </c>
      <c r="S34" s="185" t="s">
        <v>267</v>
      </c>
      <c r="T34" s="186" t="s">
        <v>271</v>
      </c>
      <c r="U34" s="155"/>
      <c r="V34" s="125">
        <v>0</v>
      </c>
      <c r="W34" s="130" t="s">
        <v>0</v>
      </c>
      <c r="X34" s="125">
        <v>2</v>
      </c>
      <c r="Y34" s="185" t="s">
        <v>267</v>
      </c>
      <c r="Z34" s="186" t="s">
        <v>250</v>
      </c>
      <c r="AA34" s="155"/>
      <c r="AB34" s="125">
        <v>1</v>
      </c>
      <c r="AC34" s="130" t="s">
        <v>0</v>
      </c>
      <c r="AD34" s="125">
        <v>0</v>
      </c>
      <c r="AE34" s="192" t="s">
        <v>267</v>
      </c>
      <c r="AF34" s="193" t="s">
        <v>271</v>
      </c>
      <c r="AG34" s="155"/>
      <c r="AH34" s="125">
        <v>2</v>
      </c>
      <c r="AI34" s="130" t="s">
        <v>0</v>
      </c>
      <c r="AJ34" s="125">
        <v>1</v>
      </c>
      <c r="AK34" s="185" t="s">
        <v>271</v>
      </c>
      <c r="AL34" s="186" t="s">
        <v>257</v>
      </c>
      <c r="AM34" s="155"/>
      <c r="AN34" s="125"/>
      <c r="AO34" s="130" t="s">
        <v>0</v>
      </c>
      <c r="AP34" s="125"/>
      <c r="AQ34" s="185" t="s">
        <v>322</v>
      </c>
      <c r="AR34" s="186" t="s">
        <v>322</v>
      </c>
      <c r="AS34" s="155"/>
      <c r="AT34" s="125">
        <v>1</v>
      </c>
      <c r="AU34" s="130" t="s">
        <v>0</v>
      </c>
      <c r="AV34" s="125">
        <v>1</v>
      </c>
      <c r="AW34" s="185" t="s">
        <v>268</v>
      </c>
      <c r="AX34" s="186" t="s">
        <v>260</v>
      </c>
      <c r="AY34" s="155"/>
      <c r="AZ34" s="125">
        <v>2</v>
      </c>
      <c r="BA34" s="130" t="s">
        <v>0</v>
      </c>
      <c r="BB34" s="125">
        <v>0</v>
      </c>
      <c r="BC34" s="185" t="s">
        <v>267</v>
      </c>
      <c r="BD34" s="186" t="s">
        <v>266</v>
      </c>
      <c r="BE34" s="155"/>
      <c r="BF34" s="125">
        <v>2</v>
      </c>
      <c r="BG34" s="130" t="s">
        <v>0</v>
      </c>
      <c r="BH34" s="125">
        <v>1</v>
      </c>
      <c r="BI34" s="185" t="s">
        <v>268</v>
      </c>
      <c r="BJ34" s="186" t="s">
        <v>259</v>
      </c>
      <c r="BK34" s="155"/>
      <c r="BL34" s="125">
        <v>1</v>
      </c>
      <c r="BM34" s="130" t="s">
        <v>0</v>
      </c>
      <c r="BN34" s="125">
        <v>2</v>
      </c>
      <c r="BO34" s="185" t="s">
        <v>267</v>
      </c>
      <c r="BP34" s="186" t="s">
        <v>413</v>
      </c>
      <c r="BQ34" s="155"/>
      <c r="BR34" s="125">
        <v>2</v>
      </c>
      <c r="BS34" s="130" t="s">
        <v>0</v>
      </c>
      <c r="BT34" s="125">
        <v>1</v>
      </c>
      <c r="BU34" s="185" t="s">
        <v>267</v>
      </c>
      <c r="BV34" s="186" t="s">
        <v>252</v>
      </c>
      <c r="BW34" s="155"/>
      <c r="BX34" s="125">
        <v>2</v>
      </c>
      <c r="BY34" s="130" t="s">
        <v>0</v>
      </c>
      <c r="BZ34" s="125">
        <v>0</v>
      </c>
      <c r="CA34" s="130" t="s">
        <v>267</v>
      </c>
      <c r="CB34" s="169" t="s">
        <v>268</v>
      </c>
      <c r="CC34" s="155"/>
      <c r="CD34" s="125">
        <v>2</v>
      </c>
      <c r="CE34" s="130" t="s">
        <v>0</v>
      </c>
      <c r="CF34" s="125">
        <v>2</v>
      </c>
      <c r="CG34" s="185" t="s">
        <v>343</v>
      </c>
      <c r="CH34" s="186" t="s">
        <v>341</v>
      </c>
      <c r="CI34" s="155"/>
      <c r="CJ34" s="125">
        <v>1</v>
      </c>
      <c r="CK34" s="130" t="s">
        <v>0</v>
      </c>
      <c r="CL34" s="125">
        <v>2</v>
      </c>
      <c r="CM34" s="185" t="s">
        <v>269</v>
      </c>
      <c r="CN34" s="186" t="s">
        <v>268</v>
      </c>
      <c r="CO34" s="155"/>
      <c r="CP34" s="125">
        <v>2</v>
      </c>
      <c r="CQ34" s="130" t="s">
        <v>0</v>
      </c>
      <c r="CR34" s="125">
        <v>1</v>
      </c>
      <c r="CS34" s="185" t="s">
        <v>267</v>
      </c>
      <c r="CT34" s="186" t="s">
        <v>266</v>
      </c>
      <c r="CU34" s="155"/>
      <c r="CV34" s="125">
        <v>2</v>
      </c>
      <c r="CW34" s="130" t="s">
        <v>0</v>
      </c>
      <c r="CX34" s="125">
        <v>1</v>
      </c>
      <c r="CY34" s="185" t="s">
        <v>267</v>
      </c>
      <c r="CZ34" s="186" t="s">
        <v>266</v>
      </c>
      <c r="DA34" s="155"/>
      <c r="DB34" s="125"/>
      <c r="DC34" s="130" t="s">
        <v>0</v>
      </c>
      <c r="DD34" s="125"/>
      <c r="DE34" s="185" t="s">
        <v>322</v>
      </c>
      <c r="DF34" s="186" t="s">
        <v>322</v>
      </c>
      <c r="DG34" s="155"/>
      <c r="DH34" s="125">
        <v>2</v>
      </c>
      <c r="DI34" s="130" t="s">
        <v>0</v>
      </c>
      <c r="DJ34" s="125">
        <v>2</v>
      </c>
      <c r="DK34" s="185" t="s">
        <v>269</v>
      </c>
      <c r="DL34" s="186" t="s">
        <v>252</v>
      </c>
      <c r="DM34" s="155"/>
      <c r="DN34" s="125">
        <v>2</v>
      </c>
      <c r="DO34" s="130" t="s">
        <v>0</v>
      </c>
      <c r="DP34" s="125">
        <v>0</v>
      </c>
      <c r="DQ34" s="185" t="s">
        <v>267</v>
      </c>
      <c r="DR34" s="186" t="s">
        <v>266</v>
      </c>
      <c r="DS34" s="155"/>
      <c r="DT34" s="125">
        <v>2</v>
      </c>
      <c r="DU34" s="130" t="s">
        <v>0</v>
      </c>
      <c r="DV34" s="125">
        <v>2</v>
      </c>
      <c r="DW34" s="185" t="s">
        <v>267</v>
      </c>
      <c r="DX34" s="186" t="s">
        <v>264</v>
      </c>
      <c r="DY34" s="155"/>
      <c r="DZ34" s="125">
        <v>1</v>
      </c>
      <c r="EA34" s="130" t="s">
        <v>0</v>
      </c>
      <c r="EB34" s="125">
        <v>2</v>
      </c>
      <c r="EC34" s="185" t="s">
        <v>267</v>
      </c>
      <c r="ED34" s="186" t="s">
        <v>254</v>
      </c>
      <c r="EE34" s="155"/>
      <c r="EF34" s="125">
        <v>3</v>
      </c>
      <c r="EG34" s="130" t="s">
        <v>0</v>
      </c>
      <c r="EH34" s="125">
        <v>1</v>
      </c>
      <c r="EI34" s="185" t="s">
        <v>264</v>
      </c>
      <c r="EJ34" s="186" t="s">
        <v>252</v>
      </c>
      <c r="EK34" s="155"/>
      <c r="EL34" s="125"/>
      <c r="EM34" s="130" t="s">
        <v>0</v>
      </c>
      <c r="EN34" s="125"/>
      <c r="EO34" s="185" t="s">
        <v>322</v>
      </c>
      <c r="EP34" s="186" t="s">
        <v>322</v>
      </c>
      <c r="EQ34" s="155"/>
      <c r="ER34" s="125">
        <v>1</v>
      </c>
      <c r="ES34" s="130" t="s">
        <v>0</v>
      </c>
      <c r="ET34" s="125">
        <v>1</v>
      </c>
      <c r="EU34" s="185" t="s">
        <v>311</v>
      </c>
      <c r="EV34" s="186" t="s">
        <v>254</v>
      </c>
      <c r="EW34" s="155"/>
      <c r="EX34" s="125">
        <v>1</v>
      </c>
      <c r="EY34" s="130" t="s">
        <v>0</v>
      </c>
      <c r="EZ34" s="125">
        <v>2</v>
      </c>
      <c r="FA34" s="185" t="s">
        <v>267</v>
      </c>
      <c r="FB34" s="186" t="s">
        <v>259</v>
      </c>
      <c r="FC34" s="155"/>
      <c r="FD34" s="125">
        <v>2</v>
      </c>
      <c r="FE34" s="130" t="s">
        <v>0</v>
      </c>
      <c r="FF34" s="125">
        <v>0</v>
      </c>
      <c r="FG34" s="185" t="s">
        <v>267</v>
      </c>
      <c r="FH34" s="186" t="s">
        <v>267</v>
      </c>
      <c r="FI34" s="155"/>
      <c r="FJ34" s="125">
        <v>1</v>
      </c>
      <c r="FK34" s="130" t="s">
        <v>0</v>
      </c>
      <c r="FL34" s="125">
        <v>2</v>
      </c>
      <c r="FM34" s="185" t="s">
        <v>269</v>
      </c>
      <c r="FN34" s="186" t="s">
        <v>267</v>
      </c>
      <c r="FO34" s="155"/>
      <c r="FP34" s="125">
        <v>1</v>
      </c>
      <c r="FQ34" s="130" t="s">
        <v>0</v>
      </c>
      <c r="FR34" s="125">
        <v>0</v>
      </c>
      <c r="FS34" s="185" t="s">
        <v>374</v>
      </c>
      <c r="FT34" s="186" t="s">
        <v>252</v>
      </c>
      <c r="FU34" s="155"/>
      <c r="FV34" s="125">
        <v>1</v>
      </c>
      <c r="FW34" s="130" t="s">
        <v>0</v>
      </c>
      <c r="FX34" s="125">
        <v>2</v>
      </c>
      <c r="FY34" s="185" t="s">
        <v>382</v>
      </c>
      <c r="FZ34" s="186" t="s">
        <v>252</v>
      </c>
      <c r="GA34" s="155"/>
      <c r="GB34" s="125"/>
      <c r="GC34" s="196" t="s">
        <v>0</v>
      </c>
      <c r="GD34" s="125"/>
      <c r="GE34" s="185" t="s">
        <v>322</v>
      </c>
      <c r="GF34" s="186" t="s">
        <v>322</v>
      </c>
      <c r="GG34" s="155"/>
      <c r="GH34" s="125">
        <v>2</v>
      </c>
      <c r="GI34" s="130" t="s">
        <v>0</v>
      </c>
      <c r="GJ34" s="125">
        <v>1</v>
      </c>
      <c r="GK34" s="185" t="s">
        <v>267</v>
      </c>
      <c r="GL34" s="186" t="s">
        <v>265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322</v>
      </c>
      <c r="GX34" s="186" t="s">
        <v>322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322</v>
      </c>
      <c r="HJ34" s="186" t="s">
        <v>322</v>
      </c>
      <c r="HK34" s="155"/>
      <c r="HL34" s="125">
        <v>1</v>
      </c>
      <c r="HM34" s="130" t="s">
        <v>0</v>
      </c>
      <c r="HN34" s="125">
        <v>1</v>
      </c>
      <c r="HO34" s="185" t="s">
        <v>268</v>
      </c>
      <c r="HP34" s="186" t="s">
        <v>254</v>
      </c>
      <c r="HQ34" s="155"/>
      <c r="HR34" s="125">
        <v>1</v>
      </c>
      <c r="HS34" s="130" t="s">
        <v>0</v>
      </c>
      <c r="HT34" s="125">
        <v>1</v>
      </c>
      <c r="HU34" s="185" t="s">
        <v>267</v>
      </c>
      <c r="HV34" s="186" t="s">
        <v>268</v>
      </c>
      <c r="HW34" s="155"/>
      <c r="HX34" s="125">
        <v>1</v>
      </c>
      <c r="HY34" s="130" t="s">
        <v>0</v>
      </c>
      <c r="HZ34" s="125">
        <v>1</v>
      </c>
      <c r="IA34" s="185" t="s">
        <v>267</v>
      </c>
      <c r="IB34" s="186" t="s">
        <v>266</v>
      </c>
      <c r="IC34" s="155"/>
      <c r="ID34" s="125">
        <v>2</v>
      </c>
      <c r="IE34" s="130" t="s">
        <v>0</v>
      </c>
      <c r="IF34" s="125">
        <v>3</v>
      </c>
      <c r="IG34" s="185" t="s">
        <v>267</v>
      </c>
      <c r="IH34" s="186" t="s">
        <v>267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267</v>
      </c>
      <c r="IZ34" s="186" t="s">
        <v>268</v>
      </c>
      <c r="JA34" s="155"/>
      <c r="JB34" s="125">
        <v>2</v>
      </c>
      <c r="JC34" s="130" t="s">
        <v>0</v>
      </c>
      <c r="JD34" s="125">
        <v>2</v>
      </c>
      <c r="JE34" s="185" t="s">
        <v>267</v>
      </c>
      <c r="JF34" s="186" t="s">
        <v>268</v>
      </c>
      <c r="JG34" s="155"/>
      <c r="JH34" s="125"/>
      <c r="JI34" s="130" t="s">
        <v>0</v>
      </c>
      <c r="JJ34" s="125"/>
      <c r="JK34" s="185" t="s">
        <v>322</v>
      </c>
      <c r="JL34" s="186" t="s">
        <v>322</v>
      </c>
      <c r="JM34" s="155"/>
      <c r="JN34" s="125">
        <v>2</v>
      </c>
      <c r="JO34" s="130" t="s">
        <v>0</v>
      </c>
      <c r="JP34" s="125">
        <v>1</v>
      </c>
      <c r="JQ34" s="185" t="s">
        <v>267</v>
      </c>
      <c r="JR34" s="186" t="s">
        <v>374</v>
      </c>
      <c r="JS34" s="155"/>
      <c r="JT34" s="125"/>
      <c r="JU34" s="130" t="s">
        <v>0</v>
      </c>
      <c r="JV34" s="125"/>
      <c r="JW34" s="130"/>
      <c r="JX34" s="169"/>
      <c r="JY34" s="155"/>
      <c r="JZ34" s="125">
        <v>2</v>
      </c>
      <c r="KA34" s="130" t="s">
        <v>0</v>
      </c>
      <c r="KB34" s="125">
        <v>2</v>
      </c>
      <c r="KC34" s="185" t="s">
        <v>267</v>
      </c>
      <c r="KD34" s="186" t="s">
        <v>254</v>
      </c>
      <c r="KE34" s="155"/>
      <c r="KF34" s="125">
        <v>1</v>
      </c>
      <c r="KG34" s="130" t="s">
        <v>0</v>
      </c>
      <c r="KH34" s="125">
        <v>3</v>
      </c>
      <c r="KI34" s="185" t="s">
        <v>342</v>
      </c>
      <c r="KJ34" s="186" t="s">
        <v>341</v>
      </c>
      <c r="KK34" s="155"/>
      <c r="KL34" s="125"/>
      <c r="KM34" s="130" t="s">
        <v>0</v>
      </c>
      <c r="KN34" s="125"/>
      <c r="KO34" s="130"/>
      <c r="KP34" s="169"/>
      <c r="KQ34" s="155"/>
      <c r="KR34" s="125">
        <v>1</v>
      </c>
      <c r="KS34" s="130" t="s">
        <v>0</v>
      </c>
      <c r="KT34" s="125">
        <v>2</v>
      </c>
      <c r="KU34" s="185" t="s">
        <v>267</v>
      </c>
      <c r="KV34" s="186" t="s">
        <v>254</v>
      </c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85" t="s">
        <v>322</v>
      </c>
      <c r="LH34" s="186" t="s">
        <v>322</v>
      </c>
      <c r="LI34" s="155"/>
      <c r="LJ34" s="125"/>
      <c r="LK34" s="130" t="s">
        <v>0</v>
      </c>
      <c r="LL34" s="125"/>
      <c r="LM34" s="130"/>
      <c r="LN34" s="169"/>
      <c r="LO34" s="155"/>
      <c r="LP34" s="125">
        <v>2</v>
      </c>
      <c r="LQ34" s="130" t="s">
        <v>0</v>
      </c>
      <c r="LR34" s="125">
        <v>2</v>
      </c>
      <c r="LS34" s="185" t="s">
        <v>267</v>
      </c>
      <c r="LT34" s="186" t="s">
        <v>267</v>
      </c>
      <c r="LU34" s="155"/>
      <c r="LV34" s="125">
        <v>3</v>
      </c>
      <c r="LW34" s="130" t="s">
        <v>0</v>
      </c>
      <c r="LX34" s="125">
        <v>2</v>
      </c>
      <c r="LY34" s="185" t="s">
        <v>267</v>
      </c>
      <c r="LZ34" s="186" t="s">
        <v>257</v>
      </c>
      <c r="MA34" s="155"/>
      <c r="MB34" s="125">
        <v>3</v>
      </c>
      <c r="MC34" s="130" t="s">
        <v>0</v>
      </c>
      <c r="MD34" s="125">
        <v>2</v>
      </c>
      <c r="ME34" s="185" t="s">
        <v>267</v>
      </c>
      <c r="MF34" s="186" t="s">
        <v>257</v>
      </c>
      <c r="MG34" s="155"/>
      <c r="MH34" s="125"/>
      <c r="MI34" s="130" t="s">
        <v>0</v>
      </c>
      <c r="MJ34" s="125"/>
      <c r="MK34" s="130"/>
      <c r="ML34" s="169"/>
      <c r="MM34" s="155"/>
      <c r="MN34" s="125">
        <v>0</v>
      </c>
      <c r="MO34" s="130" t="s">
        <v>0</v>
      </c>
      <c r="MP34" s="125">
        <v>2</v>
      </c>
      <c r="MQ34" s="185" t="s">
        <v>267</v>
      </c>
      <c r="MR34" s="186" t="s">
        <v>271</v>
      </c>
      <c r="MS34" s="155"/>
      <c r="MT34" s="125"/>
      <c r="MU34" s="130" t="s">
        <v>0</v>
      </c>
      <c r="MV34" s="125"/>
      <c r="MW34" s="130"/>
      <c r="MX34" s="169"/>
      <c r="MY34" s="155"/>
      <c r="MZ34" s="125">
        <v>2</v>
      </c>
      <c r="NA34" s="130" t="s">
        <v>0</v>
      </c>
      <c r="NB34" s="125">
        <v>1</v>
      </c>
      <c r="NC34" s="185" t="s">
        <v>267</v>
      </c>
      <c r="ND34" s="186" t="s">
        <v>267</v>
      </c>
      <c r="NE34" s="155"/>
      <c r="NF34" s="125"/>
      <c r="NG34" s="130" t="s">
        <v>0</v>
      </c>
      <c r="NH34" s="125"/>
      <c r="NI34" s="185" t="s">
        <v>322</v>
      </c>
      <c r="NJ34" s="186" t="s">
        <v>322</v>
      </c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322</v>
      </c>
      <c r="NV34" s="186" t="s">
        <v>322</v>
      </c>
      <c r="NW34" s="163"/>
    </row>
    <row r="35" spans="1:387" ht="15" x14ac:dyDescent="0.2">
      <c r="A35" s="123">
        <f>IF(B35="","",VLOOKUP(B35,'Registrovaní tipéri'!$A$2:$B$101,2,FALSE))</f>
        <v>30</v>
      </c>
      <c r="B35" s="172" t="s">
        <v>302</v>
      </c>
      <c r="C35" s="124"/>
      <c r="D35" s="170"/>
      <c r="E35" s="175" t="s">
        <v>0</v>
      </c>
      <c r="F35" s="167"/>
      <c r="G35" s="181" t="s">
        <v>322</v>
      </c>
      <c r="H35" s="182" t="s">
        <v>322</v>
      </c>
      <c r="I35" s="25"/>
      <c r="J35" s="187">
        <v>1</v>
      </c>
      <c r="K35" s="187" t="s">
        <v>0</v>
      </c>
      <c r="L35" s="187">
        <v>4</v>
      </c>
      <c r="M35" s="185" t="s">
        <v>267</v>
      </c>
      <c r="N35" s="186" t="s">
        <v>257</v>
      </c>
      <c r="O35" s="148"/>
      <c r="P35" s="125">
        <v>3</v>
      </c>
      <c r="Q35" s="130" t="s">
        <v>0</v>
      </c>
      <c r="R35" s="125">
        <v>0</v>
      </c>
      <c r="S35" s="185" t="s">
        <v>267</v>
      </c>
      <c r="T35" s="186" t="s">
        <v>257</v>
      </c>
      <c r="U35" s="155"/>
      <c r="V35" s="125">
        <v>1</v>
      </c>
      <c r="W35" s="130" t="s">
        <v>0</v>
      </c>
      <c r="X35" s="125">
        <v>2</v>
      </c>
      <c r="Y35" s="185" t="s">
        <v>271</v>
      </c>
      <c r="Z35" s="186" t="s">
        <v>254</v>
      </c>
      <c r="AA35" s="155"/>
      <c r="AB35" s="125">
        <v>3</v>
      </c>
      <c r="AC35" s="130" t="s">
        <v>0</v>
      </c>
      <c r="AD35" s="125">
        <v>0</v>
      </c>
      <c r="AE35" s="192" t="s">
        <v>267</v>
      </c>
      <c r="AF35" s="193" t="s">
        <v>270</v>
      </c>
      <c r="AG35" s="155"/>
      <c r="AH35" s="125">
        <v>3</v>
      </c>
      <c r="AI35" s="130" t="s">
        <v>0</v>
      </c>
      <c r="AJ35" s="125">
        <v>1</v>
      </c>
      <c r="AK35" s="185" t="s">
        <v>266</v>
      </c>
      <c r="AL35" s="186" t="s">
        <v>257</v>
      </c>
      <c r="AM35" s="155"/>
      <c r="AN35" s="125"/>
      <c r="AO35" s="130" t="s">
        <v>0</v>
      </c>
      <c r="AP35" s="125"/>
      <c r="AQ35" s="185" t="s">
        <v>322</v>
      </c>
      <c r="AR35" s="186" t="s">
        <v>322</v>
      </c>
      <c r="AS35" s="155"/>
      <c r="AT35" s="125"/>
      <c r="AU35" s="130" t="s">
        <v>0</v>
      </c>
      <c r="AV35" s="125"/>
      <c r="AW35" s="185" t="s">
        <v>322</v>
      </c>
      <c r="AX35" s="186" t="s">
        <v>322</v>
      </c>
      <c r="AY35" s="155"/>
      <c r="AZ35" s="125"/>
      <c r="BA35" s="130" t="s">
        <v>0</v>
      </c>
      <c r="BB35" s="125"/>
      <c r="BC35" s="185" t="s">
        <v>322</v>
      </c>
      <c r="BD35" s="186" t="s">
        <v>322</v>
      </c>
      <c r="BE35" s="155"/>
      <c r="BF35" s="125"/>
      <c r="BG35" s="130" t="s">
        <v>0</v>
      </c>
      <c r="BH35" s="125"/>
      <c r="BI35" s="185" t="s">
        <v>322</v>
      </c>
      <c r="BJ35" s="186" t="s">
        <v>322</v>
      </c>
      <c r="BK35" s="155"/>
      <c r="BL35" s="125"/>
      <c r="BM35" s="130" t="s">
        <v>0</v>
      </c>
      <c r="BN35" s="125"/>
      <c r="BO35" s="185" t="s">
        <v>322</v>
      </c>
      <c r="BP35" s="186" t="s">
        <v>322</v>
      </c>
      <c r="BQ35" s="155"/>
      <c r="BR35" s="125"/>
      <c r="BS35" s="130" t="s">
        <v>0</v>
      </c>
      <c r="BT35" s="125"/>
      <c r="BU35" s="185" t="s">
        <v>322</v>
      </c>
      <c r="BV35" s="186" t="s">
        <v>322</v>
      </c>
      <c r="BW35" s="155"/>
      <c r="BX35" s="125"/>
      <c r="BY35" s="130" t="s">
        <v>0</v>
      </c>
      <c r="BZ35" s="125"/>
      <c r="CA35" s="185" t="s">
        <v>322</v>
      </c>
      <c r="CB35" s="186" t="s">
        <v>322</v>
      </c>
      <c r="CC35" s="155"/>
      <c r="CD35" s="125"/>
      <c r="CE35" s="130" t="s">
        <v>0</v>
      </c>
      <c r="CF35" s="125"/>
      <c r="CG35" s="185" t="s">
        <v>322</v>
      </c>
      <c r="CH35" s="186" t="s">
        <v>322</v>
      </c>
      <c r="CI35" s="155"/>
      <c r="CJ35" s="125"/>
      <c r="CK35" s="130" t="s">
        <v>0</v>
      </c>
      <c r="CL35" s="125"/>
      <c r="CM35" s="185" t="s">
        <v>322</v>
      </c>
      <c r="CN35" s="186" t="s">
        <v>322</v>
      </c>
      <c r="CO35" s="155"/>
      <c r="CP35" s="125"/>
      <c r="CQ35" s="130" t="s">
        <v>0</v>
      </c>
      <c r="CR35" s="125"/>
      <c r="CS35" s="185" t="s">
        <v>322</v>
      </c>
      <c r="CT35" s="186" t="s">
        <v>322</v>
      </c>
      <c r="CU35" s="155"/>
      <c r="CV35" s="125"/>
      <c r="CW35" s="130" t="s">
        <v>0</v>
      </c>
      <c r="CX35" s="125"/>
      <c r="CY35" s="185" t="s">
        <v>322</v>
      </c>
      <c r="CZ35" s="186" t="s">
        <v>322</v>
      </c>
      <c r="DA35" s="155"/>
      <c r="DB35" s="125"/>
      <c r="DC35" s="130" t="s">
        <v>0</v>
      </c>
      <c r="DD35" s="125"/>
      <c r="DE35" s="185" t="s">
        <v>322</v>
      </c>
      <c r="DF35" s="186" t="s">
        <v>322</v>
      </c>
      <c r="DG35" s="155"/>
      <c r="DH35" s="125"/>
      <c r="DI35" s="130" t="s">
        <v>0</v>
      </c>
      <c r="DJ35" s="125"/>
      <c r="DK35" s="185" t="s">
        <v>322</v>
      </c>
      <c r="DL35" s="186" t="s">
        <v>322</v>
      </c>
      <c r="DM35" s="155"/>
      <c r="DN35" s="125"/>
      <c r="DO35" s="130" t="s">
        <v>0</v>
      </c>
      <c r="DP35" s="125"/>
      <c r="DQ35" s="185" t="s">
        <v>322</v>
      </c>
      <c r="DR35" s="186" t="s">
        <v>322</v>
      </c>
      <c r="DS35" s="155"/>
      <c r="DT35" s="125"/>
      <c r="DU35" s="130" t="s">
        <v>0</v>
      </c>
      <c r="DV35" s="125"/>
      <c r="DW35" s="185" t="s">
        <v>322</v>
      </c>
      <c r="DX35" s="186" t="s">
        <v>322</v>
      </c>
      <c r="DY35" s="155"/>
      <c r="DZ35" s="125"/>
      <c r="EA35" s="130" t="s">
        <v>0</v>
      </c>
      <c r="EB35" s="125"/>
      <c r="EC35" s="185" t="s">
        <v>322</v>
      </c>
      <c r="ED35" s="186" t="s">
        <v>322</v>
      </c>
      <c r="EE35" s="155"/>
      <c r="EF35" s="125"/>
      <c r="EG35" s="130" t="s">
        <v>0</v>
      </c>
      <c r="EH35" s="125"/>
      <c r="EI35" s="185" t="s">
        <v>322</v>
      </c>
      <c r="EJ35" s="186" t="s">
        <v>322</v>
      </c>
      <c r="EK35" s="155"/>
      <c r="EL35" s="125"/>
      <c r="EM35" s="130" t="s">
        <v>0</v>
      </c>
      <c r="EN35" s="125"/>
      <c r="EO35" s="185" t="s">
        <v>322</v>
      </c>
      <c r="EP35" s="186" t="s">
        <v>322</v>
      </c>
      <c r="EQ35" s="155"/>
      <c r="ER35" s="125"/>
      <c r="ES35" s="130" t="s">
        <v>0</v>
      </c>
      <c r="ET35" s="125"/>
      <c r="EU35" s="185" t="s">
        <v>322</v>
      </c>
      <c r="EV35" s="186" t="s">
        <v>322</v>
      </c>
      <c r="EW35" s="155"/>
      <c r="EX35" s="125"/>
      <c r="EY35" s="130" t="s">
        <v>0</v>
      </c>
      <c r="EZ35" s="125"/>
      <c r="FA35" s="185" t="s">
        <v>322</v>
      </c>
      <c r="FB35" s="186" t="s">
        <v>322</v>
      </c>
      <c r="FC35" s="155"/>
      <c r="FD35" s="125"/>
      <c r="FE35" s="130" t="s">
        <v>0</v>
      </c>
      <c r="FF35" s="125"/>
      <c r="FG35" s="185" t="s">
        <v>322</v>
      </c>
      <c r="FH35" s="186" t="s">
        <v>322</v>
      </c>
      <c r="FI35" s="155"/>
      <c r="FJ35" s="125"/>
      <c r="FK35" s="130" t="s">
        <v>0</v>
      </c>
      <c r="FL35" s="125"/>
      <c r="FM35" s="185" t="s">
        <v>322</v>
      </c>
      <c r="FN35" s="186" t="s">
        <v>322</v>
      </c>
      <c r="FO35" s="155"/>
      <c r="FP35" s="125"/>
      <c r="FQ35" s="130" t="s">
        <v>0</v>
      </c>
      <c r="FR35" s="125"/>
      <c r="FS35" s="185" t="s">
        <v>322</v>
      </c>
      <c r="FT35" s="186" t="s">
        <v>322</v>
      </c>
      <c r="FU35" s="155"/>
      <c r="FV35" s="125"/>
      <c r="FW35" s="130" t="s">
        <v>0</v>
      </c>
      <c r="FX35" s="125"/>
      <c r="FY35" s="185" t="s">
        <v>322</v>
      </c>
      <c r="FZ35" s="186" t="s">
        <v>322</v>
      </c>
      <c r="GA35" s="155"/>
      <c r="GB35" s="125"/>
      <c r="GC35" s="196" t="s">
        <v>0</v>
      </c>
      <c r="GD35" s="125"/>
      <c r="GE35" s="185" t="s">
        <v>322</v>
      </c>
      <c r="GF35" s="186" t="s">
        <v>322</v>
      </c>
      <c r="GG35" s="155"/>
      <c r="GH35" s="125"/>
      <c r="GI35" s="130" t="s">
        <v>0</v>
      </c>
      <c r="GJ35" s="125"/>
      <c r="GK35" s="185" t="s">
        <v>322</v>
      </c>
      <c r="GL35" s="186" t="s">
        <v>322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322</v>
      </c>
      <c r="GX35" s="186" t="s">
        <v>322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322</v>
      </c>
      <c r="HJ35" s="186" t="s">
        <v>322</v>
      </c>
      <c r="HK35" s="155"/>
      <c r="HL35" s="125"/>
      <c r="HM35" s="130" t="s">
        <v>0</v>
      </c>
      <c r="HN35" s="125"/>
      <c r="HO35" s="185" t="s">
        <v>322</v>
      </c>
      <c r="HP35" s="186" t="s">
        <v>322</v>
      </c>
      <c r="HQ35" s="155"/>
      <c r="HR35" s="125"/>
      <c r="HS35" s="130" t="s">
        <v>0</v>
      </c>
      <c r="HT35" s="125"/>
      <c r="HU35" s="185" t="s">
        <v>322</v>
      </c>
      <c r="HV35" s="186" t="s">
        <v>322</v>
      </c>
      <c r="HW35" s="155"/>
      <c r="HX35" s="125"/>
      <c r="HY35" s="130" t="s">
        <v>0</v>
      </c>
      <c r="HZ35" s="125"/>
      <c r="IA35" s="185" t="s">
        <v>322</v>
      </c>
      <c r="IB35" s="186" t="s">
        <v>322</v>
      </c>
      <c r="IC35" s="155"/>
      <c r="ID35" s="125"/>
      <c r="IE35" s="130" t="s">
        <v>0</v>
      </c>
      <c r="IF35" s="125"/>
      <c r="IG35" s="185" t="s">
        <v>322</v>
      </c>
      <c r="IH35" s="186" t="s">
        <v>322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322</v>
      </c>
      <c r="IZ35" s="186" t="s">
        <v>322</v>
      </c>
      <c r="JA35" s="155"/>
      <c r="JB35" s="125"/>
      <c r="JC35" s="130" t="s">
        <v>0</v>
      </c>
      <c r="JD35" s="125"/>
      <c r="JE35" s="185" t="s">
        <v>322</v>
      </c>
      <c r="JF35" s="186" t="s">
        <v>322</v>
      </c>
      <c r="JG35" s="155"/>
      <c r="JH35" s="125"/>
      <c r="JI35" s="130" t="s">
        <v>0</v>
      </c>
      <c r="JJ35" s="125"/>
      <c r="JK35" s="185" t="s">
        <v>322</v>
      </c>
      <c r="JL35" s="186" t="s">
        <v>322</v>
      </c>
      <c r="JM35" s="155"/>
      <c r="JN35" s="125"/>
      <c r="JO35" s="130" t="s">
        <v>0</v>
      </c>
      <c r="JP35" s="125"/>
      <c r="JQ35" s="185" t="s">
        <v>322</v>
      </c>
      <c r="JR35" s="186" t="s">
        <v>322</v>
      </c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85" t="s">
        <v>322</v>
      </c>
      <c r="KD35" s="186" t="s">
        <v>322</v>
      </c>
      <c r="KE35" s="155"/>
      <c r="KF35" s="125"/>
      <c r="KG35" s="130" t="s">
        <v>0</v>
      </c>
      <c r="KH35" s="125"/>
      <c r="KI35" s="185" t="s">
        <v>322</v>
      </c>
      <c r="KJ35" s="186" t="s">
        <v>322</v>
      </c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85" t="s">
        <v>322</v>
      </c>
      <c r="KV35" s="186" t="s">
        <v>322</v>
      </c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85" t="s">
        <v>322</v>
      </c>
      <c r="LH35" s="186" t="s">
        <v>322</v>
      </c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85" t="s">
        <v>322</v>
      </c>
      <c r="LT35" s="186" t="s">
        <v>322</v>
      </c>
      <c r="LU35" s="155"/>
      <c r="LV35" s="125"/>
      <c r="LW35" s="130" t="s">
        <v>0</v>
      </c>
      <c r="LX35" s="125"/>
      <c r="LY35" s="185" t="s">
        <v>322</v>
      </c>
      <c r="LZ35" s="186" t="s">
        <v>322</v>
      </c>
      <c r="MA35" s="155"/>
      <c r="MB35" s="125"/>
      <c r="MC35" s="130" t="s">
        <v>0</v>
      </c>
      <c r="MD35" s="125"/>
      <c r="ME35" s="185" t="s">
        <v>322</v>
      </c>
      <c r="MF35" s="186" t="s">
        <v>322</v>
      </c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85" t="s">
        <v>322</v>
      </c>
      <c r="MR35" s="186" t="s">
        <v>322</v>
      </c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85" t="s">
        <v>322</v>
      </c>
      <c r="ND35" s="186" t="s">
        <v>322</v>
      </c>
      <c r="NE35" s="155"/>
      <c r="NF35" s="125"/>
      <c r="NG35" s="130" t="s">
        <v>0</v>
      </c>
      <c r="NH35" s="125"/>
      <c r="NI35" s="185" t="s">
        <v>322</v>
      </c>
      <c r="NJ35" s="186" t="s">
        <v>322</v>
      </c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322</v>
      </c>
      <c r="NV35" s="186" t="s">
        <v>322</v>
      </c>
      <c r="NW35" s="163"/>
    </row>
    <row r="36" spans="1:387" ht="15" x14ac:dyDescent="0.2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271</v>
      </c>
      <c r="H36" s="174" t="s">
        <v>262</v>
      </c>
      <c r="I36" s="25"/>
      <c r="J36" s="187">
        <v>1</v>
      </c>
      <c r="K36" s="187" t="s">
        <v>0</v>
      </c>
      <c r="L36" s="187">
        <v>3</v>
      </c>
      <c r="M36" s="185" t="s">
        <v>271</v>
      </c>
      <c r="N36" s="186" t="s">
        <v>257</v>
      </c>
      <c r="O36" s="148"/>
      <c r="P36" s="125">
        <v>5</v>
      </c>
      <c r="Q36" s="130" t="s">
        <v>0</v>
      </c>
      <c r="R36" s="125">
        <v>1</v>
      </c>
      <c r="S36" s="185" t="s">
        <v>267</v>
      </c>
      <c r="T36" s="186" t="s">
        <v>257</v>
      </c>
      <c r="U36" s="155"/>
      <c r="V36" s="125">
        <v>1</v>
      </c>
      <c r="W36" s="130" t="s">
        <v>0</v>
      </c>
      <c r="X36" s="125">
        <v>1</v>
      </c>
      <c r="Y36" s="185" t="s">
        <v>265</v>
      </c>
      <c r="Z36" s="186" t="s">
        <v>254</v>
      </c>
      <c r="AA36" s="155"/>
      <c r="AB36" s="125">
        <v>2</v>
      </c>
      <c r="AC36" s="130" t="s">
        <v>0</v>
      </c>
      <c r="AD36" s="125">
        <v>0</v>
      </c>
      <c r="AE36" s="192" t="s">
        <v>271</v>
      </c>
      <c r="AF36" s="193" t="s">
        <v>257</v>
      </c>
      <c r="AG36" s="155"/>
      <c r="AH36" s="125">
        <v>2</v>
      </c>
      <c r="AI36" s="130" t="s">
        <v>0</v>
      </c>
      <c r="AJ36" s="125">
        <v>1</v>
      </c>
      <c r="AK36" s="185" t="s">
        <v>271</v>
      </c>
      <c r="AL36" s="186" t="s">
        <v>252</v>
      </c>
      <c r="AM36" s="155"/>
      <c r="AN36" s="125">
        <v>1</v>
      </c>
      <c r="AO36" s="130" t="s">
        <v>0</v>
      </c>
      <c r="AP36" s="125">
        <v>3</v>
      </c>
      <c r="AQ36" s="185" t="s">
        <v>269</v>
      </c>
      <c r="AR36" s="186" t="s">
        <v>265</v>
      </c>
      <c r="AS36" s="155"/>
      <c r="AT36" s="125">
        <v>1</v>
      </c>
      <c r="AU36" s="130" t="s">
        <v>0</v>
      </c>
      <c r="AV36" s="125">
        <v>1</v>
      </c>
      <c r="AW36" s="185" t="s">
        <v>266</v>
      </c>
      <c r="AX36" s="186" t="s">
        <v>254</v>
      </c>
      <c r="AY36" s="155"/>
      <c r="AZ36" s="125">
        <v>7</v>
      </c>
      <c r="BA36" s="130" t="s">
        <v>0</v>
      </c>
      <c r="BB36" s="125">
        <v>1</v>
      </c>
      <c r="BC36" s="185" t="s">
        <v>267</v>
      </c>
      <c r="BD36" s="186" t="s">
        <v>262</v>
      </c>
      <c r="BE36" s="155"/>
      <c r="BF36" s="125">
        <v>4</v>
      </c>
      <c r="BG36" s="130" t="s">
        <v>0</v>
      </c>
      <c r="BH36" s="125">
        <v>2</v>
      </c>
      <c r="BI36" s="185" t="s">
        <v>266</v>
      </c>
      <c r="BJ36" s="186" t="s">
        <v>254</v>
      </c>
      <c r="BK36" s="155"/>
      <c r="BL36" s="125">
        <v>1</v>
      </c>
      <c r="BM36" s="130" t="s">
        <v>0</v>
      </c>
      <c r="BN36" s="125">
        <v>1</v>
      </c>
      <c r="BO36" s="185" t="s">
        <v>374</v>
      </c>
      <c r="BP36" s="186" t="s">
        <v>414</v>
      </c>
      <c r="BQ36" s="155"/>
      <c r="BR36" s="125">
        <v>2</v>
      </c>
      <c r="BS36" s="130" t="s">
        <v>0</v>
      </c>
      <c r="BT36" s="125">
        <v>1</v>
      </c>
      <c r="BU36" s="185" t="s">
        <v>271</v>
      </c>
      <c r="BV36" s="186" t="s">
        <v>252</v>
      </c>
      <c r="BW36" s="155"/>
      <c r="BX36" s="125">
        <v>5</v>
      </c>
      <c r="BY36" s="130" t="s">
        <v>0</v>
      </c>
      <c r="BZ36" s="125">
        <v>1</v>
      </c>
      <c r="CA36" s="130" t="s">
        <v>268</v>
      </c>
      <c r="CB36" s="169" t="s">
        <v>271</v>
      </c>
      <c r="CC36" s="155"/>
      <c r="CD36" s="125">
        <v>1</v>
      </c>
      <c r="CE36" s="130" t="s">
        <v>0</v>
      </c>
      <c r="CF36" s="125">
        <v>1</v>
      </c>
      <c r="CG36" s="185" t="s">
        <v>267</v>
      </c>
      <c r="CH36" s="186" t="s">
        <v>271</v>
      </c>
      <c r="CI36" s="155"/>
      <c r="CJ36" s="125">
        <v>1</v>
      </c>
      <c r="CK36" s="130" t="s">
        <v>0</v>
      </c>
      <c r="CL36" s="125">
        <v>2</v>
      </c>
      <c r="CM36" s="185" t="s">
        <v>268</v>
      </c>
      <c r="CN36" s="186" t="s">
        <v>348</v>
      </c>
      <c r="CO36" s="155"/>
      <c r="CP36" s="125">
        <v>1</v>
      </c>
      <c r="CQ36" s="130" t="s">
        <v>0</v>
      </c>
      <c r="CR36" s="125">
        <v>4</v>
      </c>
      <c r="CS36" s="185" t="s">
        <v>311</v>
      </c>
      <c r="CT36" s="186" t="s">
        <v>310</v>
      </c>
      <c r="CU36" s="155"/>
      <c r="CV36" s="125"/>
      <c r="CW36" s="130" t="s">
        <v>0</v>
      </c>
      <c r="CX36" s="125"/>
      <c r="CY36" s="185" t="s">
        <v>322</v>
      </c>
      <c r="CZ36" s="186" t="s">
        <v>322</v>
      </c>
      <c r="DA36" s="155"/>
      <c r="DB36" s="125">
        <v>1</v>
      </c>
      <c r="DC36" s="130" t="s">
        <v>0</v>
      </c>
      <c r="DD36" s="125">
        <v>2</v>
      </c>
      <c r="DE36" s="185" t="s">
        <v>267</v>
      </c>
      <c r="DF36" s="186" t="s">
        <v>257</v>
      </c>
      <c r="DG36" s="155"/>
      <c r="DH36" s="125">
        <v>1</v>
      </c>
      <c r="DI36" s="130" t="s">
        <v>0</v>
      </c>
      <c r="DJ36" s="125">
        <v>1</v>
      </c>
      <c r="DK36" s="185" t="s">
        <v>355</v>
      </c>
      <c r="DL36" s="186" t="s">
        <v>257</v>
      </c>
      <c r="DM36" s="155"/>
      <c r="DN36" s="125">
        <v>4</v>
      </c>
      <c r="DO36" s="130" t="s">
        <v>0</v>
      </c>
      <c r="DP36" s="125">
        <v>1</v>
      </c>
      <c r="DQ36" s="185" t="s">
        <v>267</v>
      </c>
      <c r="DR36" s="186" t="s">
        <v>266</v>
      </c>
      <c r="DS36" s="155"/>
      <c r="DT36" s="125">
        <v>2</v>
      </c>
      <c r="DU36" s="130" t="s">
        <v>0</v>
      </c>
      <c r="DV36" s="125">
        <v>2</v>
      </c>
      <c r="DW36" s="185" t="s">
        <v>266</v>
      </c>
      <c r="DX36" s="186" t="s">
        <v>361</v>
      </c>
      <c r="DY36" s="155"/>
      <c r="DZ36" s="125">
        <v>2</v>
      </c>
      <c r="EA36" s="130" t="s">
        <v>0</v>
      </c>
      <c r="EB36" s="125">
        <v>1</v>
      </c>
      <c r="EC36" s="185" t="s">
        <v>364</v>
      </c>
      <c r="ED36" s="186" t="s">
        <v>254</v>
      </c>
      <c r="EE36" s="155"/>
      <c r="EF36" s="125">
        <v>2</v>
      </c>
      <c r="EG36" s="130" t="s">
        <v>0</v>
      </c>
      <c r="EH36" s="125">
        <v>0</v>
      </c>
      <c r="EI36" s="185" t="s">
        <v>264</v>
      </c>
      <c r="EJ36" s="186" t="s">
        <v>252</v>
      </c>
      <c r="EK36" s="155"/>
      <c r="EL36" s="125">
        <v>2</v>
      </c>
      <c r="EM36" s="130" t="s">
        <v>0</v>
      </c>
      <c r="EN36" s="125">
        <v>1</v>
      </c>
      <c r="EO36" s="185" t="s">
        <v>269</v>
      </c>
      <c r="EP36" s="186" t="s">
        <v>259</v>
      </c>
      <c r="EQ36" s="155"/>
      <c r="ER36" s="125">
        <v>1</v>
      </c>
      <c r="ES36" s="130" t="s">
        <v>0</v>
      </c>
      <c r="ET36" s="125">
        <v>2</v>
      </c>
      <c r="EU36" s="185" t="s">
        <v>267</v>
      </c>
      <c r="EV36" s="186" t="s">
        <v>254</v>
      </c>
      <c r="EW36" s="155"/>
      <c r="EX36" s="125">
        <v>1</v>
      </c>
      <c r="EY36" s="130" t="s">
        <v>0</v>
      </c>
      <c r="EZ36" s="125">
        <v>3</v>
      </c>
      <c r="FA36" s="185" t="s">
        <v>267</v>
      </c>
      <c r="FB36" s="186" t="s">
        <v>259</v>
      </c>
      <c r="FC36" s="155"/>
      <c r="FD36" s="125">
        <v>2</v>
      </c>
      <c r="FE36" s="130" t="s">
        <v>0</v>
      </c>
      <c r="FF36" s="125">
        <v>0</v>
      </c>
      <c r="FG36" s="185" t="s">
        <v>269</v>
      </c>
      <c r="FH36" s="186" t="s">
        <v>257</v>
      </c>
      <c r="FI36" s="155"/>
      <c r="FJ36" s="125">
        <v>1</v>
      </c>
      <c r="FK36" s="130" t="s">
        <v>0</v>
      </c>
      <c r="FL36" s="125">
        <v>2</v>
      </c>
      <c r="FM36" s="185" t="s">
        <v>269</v>
      </c>
      <c r="FN36" s="186" t="s">
        <v>252</v>
      </c>
      <c r="FO36" s="155"/>
      <c r="FP36" s="125">
        <v>3</v>
      </c>
      <c r="FQ36" s="130" t="s">
        <v>0</v>
      </c>
      <c r="FR36" s="125">
        <v>2</v>
      </c>
      <c r="FS36" s="185" t="s">
        <v>269</v>
      </c>
      <c r="FT36" s="186" t="s">
        <v>374</v>
      </c>
      <c r="FU36" s="155"/>
      <c r="FV36" s="125">
        <v>2</v>
      </c>
      <c r="FW36" s="130" t="s">
        <v>0</v>
      </c>
      <c r="FX36" s="125">
        <v>1</v>
      </c>
      <c r="FY36" s="185" t="s">
        <v>265</v>
      </c>
      <c r="FZ36" s="186" t="s">
        <v>261</v>
      </c>
      <c r="GA36" s="155"/>
      <c r="GB36" s="125">
        <v>2</v>
      </c>
      <c r="GC36" s="196" t="s">
        <v>0</v>
      </c>
      <c r="GD36" s="125">
        <v>0</v>
      </c>
      <c r="GE36" s="185" t="s">
        <v>378</v>
      </c>
      <c r="GF36" s="186" t="s">
        <v>257</v>
      </c>
      <c r="GG36" s="155"/>
      <c r="GH36" s="125">
        <v>1</v>
      </c>
      <c r="GI36" s="130" t="s">
        <v>0</v>
      </c>
      <c r="GJ36" s="125">
        <v>1</v>
      </c>
      <c r="GK36" s="185" t="s">
        <v>387</v>
      </c>
      <c r="GL36" s="186" t="s">
        <v>254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389</v>
      </c>
      <c r="GX36" s="186" t="s">
        <v>366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385</v>
      </c>
      <c r="HJ36" s="186" t="s">
        <v>374</v>
      </c>
      <c r="HK36" s="155"/>
      <c r="HL36" s="125">
        <v>2</v>
      </c>
      <c r="HM36" s="130" t="s">
        <v>0</v>
      </c>
      <c r="HN36" s="125">
        <v>2</v>
      </c>
      <c r="HO36" s="185" t="s">
        <v>269</v>
      </c>
      <c r="HP36" s="186" t="s">
        <v>257</v>
      </c>
      <c r="HQ36" s="155"/>
      <c r="HR36" s="125">
        <v>2</v>
      </c>
      <c r="HS36" s="130" t="s">
        <v>0</v>
      </c>
      <c r="HT36" s="125">
        <v>1</v>
      </c>
      <c r="HU36" s="185" t="s">
        <v>268</v>
      </c>
      <c r="HV36" s="186" t="s">
        <v>404</v>
      </c>
      <c r="HW36" s="155"/>
      <c r="HX36" s="125">
        <v>1</v>
      </c>
      <c r="HY36" s="130" t="s">
        <v>0</v>
      </c>
      <c r="HZ36" s="125">
        <v>1</v>
      </c>
      <c r="IA36" s="185" t="s">
        <v>269</v>
      </c>
      <c r="IB36" s="186" t="s">
        <v>254</v>
      </c>
      <c r="IC36" s="155"/>
      <c r="ID36" s="125">
        <v>1</v>
      </c>
      <c r="IE36" s="130" t="s">
        <v>0</v>
      </c>
      <c r="IF36" s="125">
        <v>1</v>
      </c>
      <c r="IG36" s="185" t="s">
        <v>267</v>
      </c>
      <c r="IH36" s="186" t="s">
        <v>269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267</v>
      </c>
      <c r="IZ36" s="186" t="s">
        <v>409</v>
      </c>
      <c r="JA36" s="155"/>
      <c r="JB36" s="125">
        <v>3</v>
      </c>
      <c r="JC36" s="130" t="s">
        <v>0</v>
      </c>
      <c r="JD36" s="125">
        <v>1</v>
      </c>
      <c r="JE36" s="185" t="s">
        <v>410</v>
      </c>
      <c r="JF36" s="186" t="s">
        <v>404</v>
      </c>
      <c r="JG36" s="155"/>
      <c r="JH36" s="125">
        <v>1</v>
      </c>
      <c r="JI36" s="130" t="s">
        <v>0</v>
      </c>
      <c r="JJ36" s="125">
        <v>3</v>
      </c>
      <c r="JK36" s="185" t="s">
        <v>269</v>
      </c>
      <c r="JL36" s="186" t="s">
        <v>257</v>
      </c>
      <c r="JM36" s="155"/>
      <c r="JN36" s="125">
        <v>4</v>
      </c>
      <c r="JO36" s="130" t="s">
        <v>0</v>
      </c>
      <c r="JP36" s="125">
        <v>2</v>
      </c>
      <c r="JQ36" s="185" t="s">
        <v>269</v>
      </c>
      <c r="JR36" s="186" t="s">
        <v>254</v>
      </c>
      <c r="JS36" s="155"/>
      <c r="JT36" s="125"/>
      <c r="JU36" s="130" t="s">
        <v>0</v>
      </c>
      <c r="JV36" s="125"/>
      <c r="JW36" s="130"/>
      <c r="JX36" s="169"/>
      <c r="JY36" s="155"/>
      <c r="JZ36" s="125">
        <v>2</v>
      </c>
      <c r="KA36" s="130" t="s">
        <v>0</v>
      </c>
      <c r="KB36" s="125">
        <v>0</v>
      </c>
      <c r="KC36" s="185" t="s">
        <v>412</v>
      </c>
      <c r="KD36" s="186" t="s">
        <v>310</v>
      </c>
      <c r="KE36" s="155"/>
      <c r="KF36" s="125">
        <v>4</v>
      </c>
      <c r="KG36" s="130" t="s">
        <v>0</v>
      </c>
      <c r="KH36" s="125">
        <v>2</v>
      </c>
      <c r="KI36" s="185" t="s">
        <v>267</v>
      </c>
      <c r="KJ36" s="186" t="s">
        <v>257</v>
      </c>
      <c r="KK36" s="155"/>
      <c r="KL36" s="125"/>
      <c r="KM36" s="130" t="s">
        <v>0</v>
      </c>
      <c r="KN36" s="125"/>
      <c r="KO36" s="130"/>
      <c r="KP36" s="169"/>
      <c r="KQ36" s="155"/>
      <c r="KR36" s="125">
        <v>2</v>
      </c>
      <c r="KS36" s="130" t="s">
        <v>0</v>
      </c>
      <c r="KT36" s="125">
        <v>5</v>
      </c>
      <c r="KU36" s="185" t="s">
        <v>267</v>
      </c>
      <c r="KV36" s="186" t="s">
        <v>421</v>
      </c>
      <c r="KW36" s="155"/>
      <c r="KX36" s="125"/>
      <c r="KY36" s="130" t="s">
        <v>0</v>
      </c>
      <c r="KZ36" s="125"/>
      <c r="LA36" s="130"/>
      <c r="LB36" s="169"/>
      <c r="LC36" s="155"/>
      <c r="LD36" s="125">
        <v>5</v>
      </c>
      <c r="LE36" s="130" t="s">
        <v>0</v>
      </c>
      <c r="LF36" s="125">
        <v>0</v>
      </c>
      <c r="LG36" s="185" t="s">
        <v>269</v>
      </c>
      <c r="LH36" s="186" t="s">
        <v>257</v>
      </c>
      <c r="LI36" s="155"/>
      <c r="LJ36" s="125"/>
      <c r="LK36" s="130" t="s">
        <v>0</v>
      </c>
      <c r="LL36" s="125"/>
      <c r="LM36" s="130"/>
      <c r="LN36" s="169"/>
      <c r="LO36" s="155"/>
      <c r="LP36" s="125">
        <v>3</v>
      </c>
      <c r="LQ36" s="130" t="s">
        <v>0</v>
      </c>
      <c r="LR36" s="125">
        <v>3</v>
      </c>
      <c r="LS36" s="185" t="s">
        <v>425</v>
      </c>
      <c r="LT36" s="186" t="s">
        <v>268</v>
      </c>
      <c r="LU36" s="155"/>
      <c r="LV36" s="125">
        <v>3</v>
      </c>
      <c r="LW36" s="130" t="s">
        <v>0</v>
      </c>
      <c r="LX36" s="125">
        <v>2</v>
      </c>
      <c r="LY36" s="185" t="s">
        <v>267</v>
      </c>
      <c r="LZ36" s="186" t="s">
        <v>254</v>
      </c>
      <c r="MA36" s="155"/>
      <c r="MB36" s="125">
        <v>5</v>
      </c>
      <c r="MC36" s="130" t="s">
        <v>0</v>
      </c>
      <c r="MD36" s="125">
        <v>2</v>
      </c>
      <c r="ME36" s="185" t="s">
        <v>267</v>
      </c>
      <c r="MF36" s="186" t="s">
        <v>257</v>
      </c>
      <c r="MG36" s="155"/>
      <c r="MH36" s="125"/>
      <c r="MI36" s="130" t="s">
        <v>0</v>
      </c>
      <c r="MJ36" s="125"/>
      <c r="MK36" s="130"/>
      <c r="ML36" s="169"/>
      <c r="MM36" s="155"/>
      <c r="MN36" s="125">
        <v>1</v>
      </c>
      <c r="MO36" s="130" t="s">
        <v>0</v>
      </c>
      <c r="MP36" s="125">
        <v>1</v>
      </c>
      <c r="MQ36" s="185" t="s">
        <v>267</v>
      </c>
      <c r="MR36" s="186" t="s">
        <v>428</v>
      </c>
      <c r="MS36" s="155"/>
      <c r="MT36" s="125"/>
      <c r="MU36" s="130" t="s">
        <v>0</v>
      </c>
      <c r="MV36" s="125"/>
      <c r="MW36" s="130"/>
      <c r="MX36" s="169"/>
      <c r="MY36" s="155"/>
      <c r="MZ36" s="125">
        <v>4</v>
      </c>
      <c r="NA36" s="130" t="s">
        <v>0</v>
      </c>
      <c r="NB36" s="125">
        <v>3</v>
      </c>
      <c r="NC36" s="185" t="s">
        <v>266</v>
      </c>
      <c r="ND36" s="186" t="s">
        <v>267</v>
      </c>
      <c r="NE36" s="155"/>
      <c r="NF36" s="125"/>
      <c r="NG36" s="130" t="s">
        <v>0</v>
      </c>
      <c r="NH36" s="125"/>
      <c r="NI36" s="185" t="s">
        <v>322</v>
      </c>
      <c r="NJ36" s="186" t="s">
        <v>322</v>
      </c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322</v>
      </c>
      <c r="NV36" s="186" t="s">
        <v>322</v>
      </c>
      <c r="NW36" s="163"/>
    </row>
    <row r="37" spans="1:387" ht="15" x14ac:dyDescent="0.2">
      <c r="A37" s="123">
        <f>IF(B37="","",VLOOKUP(B37,'Registrovaní tipéri'!$A$2:$B$101,2,FALSE))</f>
        <v>21</v>
      </c>
      <c r="B37" s="172" t="s">
        <v>233</v>
      </c>
      <c r="C37" s="124"/>
      <c r="D37" s="170">
        <v>1</v>
      </c>
      <c r="E37" s="175" t="s">
        <v>0</v>
      </c>
      <c r="F37" s="167">
        <v>1</v>
      </c>
      <c r="G37" s="175" t="s">
        <v>271</v>
      </c>
      <c r="H37" s="174" t="s">
        <v>257</v>
      </c>
      <c r="I37" s="25"/>
      <c r="J37" s="187">
        <v>0</v>
      </c>
      <c r="K37" s="187" t="s">
        <v>0</v>
      </c>
      <c r="L37" s="187">
        <v>3</v>
      </c>
      <c r="M37" s="185" t="s">
        <v>267</v>
      </c>
      <c r="N37" s="186" t="s">
        <v>254</v>
      </c>
      <c r="O37" s="148"/>
      <c r="P37" s="125">
        <v>2</v>
      </c>
      <c r="Q37" s="130" t="s">
        <v>0</v>
      </c>
      <c r="R37" s="125">
        <v>0</v>
      </c>
      <c r="S37" s="185" t="s">
        <v>267</v>
      </c>
      <c r="T37" s="186" t="s">
        <v>269</v>
      </c>
      <c r="U37" s="155"/>
      <c r="V37" s="125">
        <v>1</v>
      </c>
      <c r="W37" s="130" t="s">
        <v>0</v>
      </c>
      <c r="X37" s="125">
        <v>3</v>
      </c>
      <c r="Y37" s="185" t="s">
        <v>267</v>
      </c>
      <c r="Z37" s="186" t="s">
        <v>254</v>
      </c>
      <c r="AA37" s="155"/>
      <c r="AB37" s="125">
        <v>2</v>
      </c>
      <c r="AC37" s="130" t="s">
        <v>0</v>
      </c>
      <c r="AD37" s="125">
        <v>0</v>
      </c>
      <c r="AE37" s="192" t="s">
        <v>271</v>
      </c>
      <c r="AF37" s="193" t="s">
        <v>267</v>
      </c>
      <c r="AG37" s="155"/>
      <c r="AH37" s="125">
        <v>3</v>
      </c>
      <c r="AI37" s="130" t="s">
        <v>0</v>
      </c>
      <c r="AJ37" s="125">
        <v>0</v>
      </c>
      <c r="AK37" s="185" t="s">
        <v>267</v>
      </c>
      <c r="AL37" s="186" t="s">
        <v>257</v>
      </c>
      <c r="AM37" s="155"/>
      <c r="AN37" s="125">
        <v>0</v>
      </c>
      <c r="AO37" s="130" t="s">
        <v>0</v>
      </c>
      <c r="AP37" s="125">
        <v>2</v>
      </c>
      <c r="AQ37" s="185" t="s">
        <v>267</v>
      </c>
      <c r="AR37" s="186" t="s">
        <v>254</v>
      </c>
      <c r="AS37" s="155"/>
      <c r="AT37" s="125">
        <v>0</v>
      </c>
      <c r="AU37" s="130" t="s">
        <v>0</v>
      </c>
      <c r="AV37" s="125">
        <v>1</v>
      </c>
      <c r="AW37" s="185" t="s">
        <v>269</v>
      </c>
      <c r="AX37" s="186" t="s">
        <v>271</v>
      </c>
      <c r="AY37" s="155"/>
      <c r="AZ37" s="125">
        <v>1</v>
      </c>
      <c r="BA37" s="130" t="s">
        <v>0</v>
      </c>
      <c r="BB37" s="125">
        <v>0</v>
      </c>
      <c r="BC37" s="185" t="s">
        <v>268</v>
      </c>
      <c r="BD37" s="186" t="s">
        <v>265</v>
      </c>
      <c r="BE37" s="155"/>
      <c r="BF37" s="125">
        <v>2</v>
      </c>
      <c r="BG37" s="130" t="s">
        <v>0</v>
      </c>
      <c r="BH37" s="125">
        <v>0</v>
      </c>
      <c r="BI37" s="185" t="s">
        <v>267</v>
      </c>
      <c r="BJ37" s="186" t="s">
        <v>257</v>
      </c>
      <c r="BK37" s="155"/>
      <c r="BL37" s="125">
        <v>1</v>
      </c>
      <c r="BM37" s="130" t="s">
        <v>0</v>
      </c>
      <c r="BN37" s="125">
        <v>2</v>
      </c>
      <c r="BO37" s="185" t="s">
        <v>269</v>
      </c>
      <c r="BP37" s="186" t="s">
        <v>252</v>
      </c>
      <c r="BQ37" s="155"/>
      <c r="BR37" s="125">
        <v>2</v>
      </c>
      <c r="BS37" s="130" t="s">
        <v>0</v>
      </c>
      <c r="BT37" s="125">
        <v>0</v>
      </c>
      <c r="BU37" s="185" t="s">
        <v>268</v>
      </c>
      <c r="BV37" s="186" t="s">
        <v>252</v>
      </c>
      <c r="BW37" s="155"/>
      <c r="BX37" s="125">
        <v>5</v>
      </c>
      <c r="BY37" s="130" t="s">
        <v>0</v>
      </c>
      <c r="BZ37" s="125">
        <v>0</v>
      </c>
      <c r="CA37" s="130" t="s">
        <v>268</v>
      </c>
      <c r="CB37" s="169" t="s">
        <v>267</v>
      </c>
      <c r="CC37" s="155"/>
      <c r="CD37" s="125">
        <v>0</v>
      </c>
      <c r="CE37" s="130" t="s">
        <v>0</v>
      </c>
      <c r="CF37" s="125">
        <v>2</v>
      </c>
      <c r="CG37" s="185" t="s">
        <v>267</v>
      </c>
      <c r="CH37" s="186" t="s">
        <v>259</v>
      </c>
      <c r="CI37" s="155"/>
      <c r="CJ37" s="125">
        <v>0</v>
      </c>
      <c r="CK37" s="130" t="s">
        <v>0</v>
      </c>
      <c r="CL37" s="125">
        <v>1</v>
      </c>
      <c r="CM37" s="185" t="s">
        <v>266</v>
      </c>
      <c r="CN37" s="186" t="s">
        <v>268</v>
      </c>
      <c r="CO37" s="155"/>
      <c r="CP37" s="125">
        <v>4</v>
      </c>
      <c r="CQ37" s="130" t="s">
        <v>0</v>
      </c>
      <c r="CR37" s="125">
        <v>0</v>
      </c>
      <c r="CS37" s="185" t="s">
        <v>268</v>
      </c>
      <c r="CT37" s="186" t="s">
        <v>267</v>
      </c>
      <c r="CU37" s="155"/>
      <c r="CV37" s="125">
        <v>2</v>
      </c>
      <c r="CW37" s="130" t="s">
        <v>0</v>
      </c>
      <c r="CX37" s="125">
        <v>0</v>
      </c>
      <c r="CY37" s="185" t="s">
        <v>269</v>
      </c>
      <c r="CZ37" s="186" t="s">
        <v>254</v>
      </c>
      <c r="DA37" s="155"/>
      <c r="DB37" s="125">
        <v>0</v>
      </c>
      <c r="DC37" s="130" t="s">
        <v>0</v>
      </c>
      <c r="DD37" s="125">
        <v>4</v>
      </c>
      <c r="DE37" s="185" t="s">
        <v>267</v>
      </c>
      <c r="DF37" s="186" t="s">
        <v>266</v>
      </c>
      <c r="DG37" s="155"/>
      <c r="DH37" s="125">
        <v>0</v>
      </c>
      <c r="DI37" s="130" t="s">
        <v>0</v>
      </c>
      <c r="DJ37" s="125">
        <v>1</v>
      </c>
      <c r="DK37" s="185" t="s">
        <v>267</v>
      </c>
      <c r="DL37" s="186" t="s">
        <v>266</v>
      </c>
      <c r="DM37" s="155"/>
      <c r="DN37" s="125">
        <v>4</v>
      </c>
      <c r="DO37" s="130" t="s">
        <v>0</v>
      </c>
      <c r="DP37" s="125">
        <v>0</v>
      </c>
      <c r="DQ37" s="185" t="s">
        <v>267</v>
      </c>
      <c r="DR37" s="186" t="s">
        <v>266</v>
      </c>
      <c r="DS37" s="155"/>
      <c r="DT37" s="125">
        <v>2</v>
      </c>
      <c r="DU37" s="130" t="s">
        <v>0</v>
      </c>
      <c r="DV37" s="125">
        <v>0</v>
      </c>
      <c r="DW37" s="185" t="s">
        <v>269</v>
      </c>
      <c r="DX37" s="186" t="s">
        <v>267</v>
      </c>
      <c r="DY37" s="155"/>
      <c r="DZ37" s="125">
        <v>0</v>
      </c>
      <c r="EA37" s="130" t="s">
        <v>0</v>
      </c>
      <c r="EB37" s="125">
        <v>2</v>
      </c>
      <c r="EC37" s="185" t="s">
        <v>266</v>
      </c>
      <c r="ED37" s="186" t="s">
        <v>257</v>
      </c>
      <c r="EE37" s="155"/>
      <c r="EF37" s="125">
        <v>3</v>
      </c>
      <c r="EG37" s="130" t="s">
        <v>0</v>
      </c>
      <c r="EH37" s="125">
        <v>0</v>
      </c>
      <c r="EI37" s="185" t="s">
        <v>270</v>
      </c>
      <c r="EJ37" s="186" t="s">
        <v>264</v>
      </c>
      <c r="EK37" s="155"/>
      <c r="EL37" s="125">
        <v>1</v>
      </c>
      <c r="EM37" s="130" t="s">
        <v>0</v>
      </c>
      <c r="EN37" s="125">
        <v>0</v>
      </c>
      <c r="EO37" s="185" t="s">
        <v>267</v>
      </c>
      <c r="EP37" s="186" t="s">
        <v>254</v>
      </c>
      <c r="EQ37" s="155"/>
      <c r="ER37" s="125">
        <v>1</v>
      </c>
      <c r="ES37" s="130" t="s">
        <v>0</v>
      </c>
      <c r="ET37" s="125">
        <v>1</v>
      </c>
      <c r="EU37" s="185" t="s">
        <v>266</v>
      </c>
      <c r="EV37" s="186" t="s">
        <v>257</v>
      </c>
      <c r="EW37" s="155"/>
      <c r="EX37" s="125">
        <v>0</v>
      </c>
      <c r="EY37" s="130" t="s">
        <v>0</v>
      </c>
      <c r="EZ37" s="125">
        <v>5</v>
      </c>
      <c r="FA37" s="185" t="s">
        <v>267</v>
      </c>
      <c r="FB37" s="186" t="s">
        <v>259</v>
      </c>
      <c r="FC37" s="155"/>
      <c r="FD37" s="125">
        <v>2</v>
      </c>
      <c r="FE37" s="130" t="s">
        <v>0</v>
      </c>
      <c r="FF37" s="125">
        <v>0</v>
      </c>
      <c r="FG37" s="185" t="s">
        <v>269</v>
      </c>
      <c r="FH37" s="186" t="s">
        <v>257</v>
      </c>
      <c r="FI37" s="155"/>
      <c r="FJ37" s="125">
        <v>0</v>
      </c>
      <c r="FK37" s="130" t="s">
        <v>0</v>
      </c>
      <c r="FL37" s="125">
        <v>2</v>
      </c>
      <c r="FM37" s="185" t="s">
        <v>269</v>
      </c>
      <c r="FN37" s="186" t="s">
        <v>257</v>
      </c>
      <c r="FO37" s="155"/>
      <c r="FP37" s="125">
        <v>0</v>
      </c>
      <c r="FQ37" s="130" t="s">
        <v>0</v>
      </c>
      <c r="FR37" s="125">
        <v>0</v>
      </c>
      <c r="FS37" s="185" t="s">
        <v>322</v>
      </c>
      <c r="FT37" s="186" t="s">
        <v>322</v>
      </c>
      <c r="FU37" s="155"/>
      <c r="FV37" s="125">
        <v>0</v>
      </c>
      <c r="FW37" s="130" t="s">
        <v>0</v>
      </c>
      <c r="FX37" s="125">
        <v>1</v>
      </c>
      <c r="FY37" s="185" t="s">
        <v>272</v>
      </c>
      <c r="FZ37" s="186" t="s">
        <v>257</v>
      </c>
      <c r="GA37" s="155"/>
      <c r="GB37" s="125">
        <v>1</v>
      </c>
      <c r="GC37" s="196" t="s">
        <v>0</v>
      </c>
      <c r="GD37" s="125">
        <v>0</v>
      </c>
      <c r="GE37" s="185" t="s">
        <v>379</v>
      </c>
      <c r="GF37" s="186" t="s">
        <v>377</v>
      </c>
      <c r="GG37" s="155"/>
      <c r="GH37" s="125">
        <v>2</v>
      </c>
      <c r="GI37" s="130" t="s">
        <v>0</v>
      </c>
      <c r="GJ37" s="125">
        <v>0</v>
      </c>
      <c r="GK37" s="185" t="s">
        <v>267</v>
      </c>
      <c r="GL37" s="186" t="s">
        <v>374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262</v>
      </c>
      <c r="GX37" s="186" t="s">
        <v>257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374</v>
      </c>
      <c r="HJ37" s="186" t="s">
        <v>254</v>
      </c>
      <c r="HK37" s="155"/>
      <c r="HL37" s="125">
        <v>1</v>
      </c>
      <c r="HM37" s="130" t="s">
        <v>0</v>
      </c>
      <c r="HN37" s="125">
        <v>0</v>
      </c>
      <c r="HO37" s="185" t="s">
        <v>374</v>
      </c>
      <c r="HP37" s="186" t="s">
        <v>269</v>
      </c>
      <c r="HQ37" s="155"/>
      <c r="HR37" s="125">
        <v>4</v>
      </c>
      <c r="HS37" s="130" t="s">
        <v>0</v>
      </c>
      <c r="HT37" s="125">
        <v>0</v>
      </c>
      <c r="HU37" s="185" t="s">
        <v>250</v>
      </c>
      <c r="HV37" s="186" t="s">
        <v>257</v>
      </c>
      <c r="HW37" s="155"/>
      <c r="HX37" s="125">
        <v>1</v>
      </c>
      <c r="HY37" s="130" t="s">
        <v>0</v>
      </c>
      <c r="HZ37" s="125">
        <v>3</v>
      </c>
      <c r="IA37" s="185" t="s">
        <v>269</v>
      </c>
      <c r="IB37" s="186" t="s">
        <v>267</v>
      </c>
      <c r="IC37" s="155"/>
      <c r="ID37" s="125">
        <v>0</v>
      </c>
      <c r="IE37" s="130" t="s">
        <v>0</v>
      </c>
      <c r="IF37" s="125">
        <v>2</v>
      </c>
      <c r="IG37" s="185" t="s">
        <v>265</v>
      </c>
      <c r="IH37" s="186" t="s">
        <v>267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269</v>
      </c>
      <c r="IZ37" s="186" t="s">
        <v>254</v>
      </c>
      <c r="JA37" s="155"/>
      <c r="JB37" s="125">
        <v>1</v>
      </c>
      <c r="JC37" s="130" t="s">
        <v>0</v>
      </c>
      <c r="JD37" s="125">
        <v>4</v>
      </c>
      <c r="JE37" s="185" t="s">
        <v>250</v>
      </c>
      <c r="JF37" s="186" t="s">
        <v>257</v>
      </c>
      <c r="JG37" s="155"/>
      <c r="JH37" s="125">
        <v>0</v>
      </c>
      <c r="JI37" s="130" t="s">
        <v>0</v>
      </c>
      <c r="JJ37" s="125">
        <v>2</v>
      </c>
      <c r="JK37" s="185" t="s">
        <v>268</v>
      </c>
      <c r="JL37" s="186" t="s">
        <v>267</v>
      </c>
      <c r="JM37" s="155"/>
      <c r="JN37" s="125">
        <v>2</v>
      </c>
      <c r="JO37" s="130" t="s">
        <v>0</v>
      </c>
      <c r="JP37" s="125">
        <v>0</v>
      </c>
      <c r="JQ37" s="185" t="s">
        <v>267</v>
      </c>
      <c r="JR37" s="186" t="s">
        <v>257</v>
      </c>
      <c r="JS37" s="155"/>
      <c r="JT37" s="125"/>
      <c r="JU37" s="130" t="s">
        <v>0</v>
      </c>
      <c r="JV37" s="125"/>
      <c r="JW37" s="130"/>
      <c r="JX37" s="169"/>
      <c r="JY37" s="155"/>
      <c r="JZ37" s="125">
        <v>1</v>
      </c>
      <c r="KA37" s="130" t="s">
        <v>0</v>
      </c>
      <c r="KB37" s="125">
        <v>1</v>
      </c>
      <c r="KC37" s="185" t="s">
        <v>267</v>
      </c>
      <c r="KD37" s="186" t="s">
        <v>254</v>
      </c>
      <c r="KE37" s="155"/>
      <c r="KF37" s="125">
        <v>2</v>
      </c>
      <c r="KG37" s="130" t="s">
        <v>0</v>
      </c>
      <c r="KH37" s="125">
        <v>0</v>
      </c>
      <c r="KI37" s="185" t="s">
        <v>269</v>
      </c>
      <c r="KJ37" s="186" t="s">
        <v>262</v>
      </c>
      <c r="KK37" s="155"/>
      <c r="KL37" s="125"/>
      <c r="KM37" s="130" t="s">
        <v>0</v>
      </c>
      <c r="KN37" s="125"/>
      <c r="KO37" s="130"/>
      <c r="KP37" s="169"/>
      <c r="KQ37" s="155"/>
      <c r="KR37" s="125">
        <v>0</v>
      </c>
      <c r="KS37" s="130" t="s">
        <v>0</v>
      </c>
      <c r="KT37" s="125">
        <v>1</v>
      </c>
      <c r="KU37" s="185" t="s">
        <v>268</v>
      </c>
      <c r="KV37" s="186" t="s">
        <v>259</v>
      </c>
      <c r="KW37" s="155"/>
      <c r="KX37" s="125"/>
      <c r="KY37" s="130" t="s">
        <v>0</v>
      </c>
      <c r="KZ37" s="125"/>
      <c r="LA37" s="130"/>
      <c r="LB37" s="169"/>
      <c r="LC37" s="155"/>
      <c r="LD37" s="125">
        <v>2</v>
      </c>
      <c r="LE37" s="130" t="s">
        <v>0</v>
      </c>
      <c r="LF37" s="125">
        <v>0</v>
      </c>
      <c r="LG37" s="185" t="s">
        <v>250</v>
      </c>
      <c r="LH37" s="186" t="s">
        <v>257</v>
      </c>
      <c r="LI37" s="155"/>
      <c r="LJ37" s="125"/>
      <c r="LK37" s="130" t="s">
        <v>0</v>
      </c>
      <c r="LL37" s="125"/>
      <c r="LM37" s="130"/>
      <c r="LN37" s="169"/>
      <c r="LO37" s="155"/>
      <c r="LP37" s="125">
        <v>1</v>
      </c>
      <c r="LQ37" s="130" t="s">
        <v>0</v>
      </c>
      <c r="LR37" s="125">
        <v>1</v>
      </c>
      <c r="LS37" s="185" t="s">
        <v>267</v>
      </c>
      <c r="LT37" s="186" t="s">
        <v>254</v>
      </c>
      <c r="LU37" s="155"/>
      <c r="LV37" s="125">
        <v>3</v>
      </c>
      <c r="LW37" s="130" t="s">
        <v>0</v>
      </c>
      <c r="LX37" s="125">
        <v>2</v>
      </c>
      <c r="LY37" s="185" t="s">
        <v>269</v>
      </c>
      <c r="LZ37" s="186" t="s">
        <v>267</v>
      </c>
      <c r="MA37" s="155"/>
      <c r="MB37" s="125">
        <v>2</v>
      </c>
      <c r="MC37" s="130" t="s">
        <v>0</v>
      </c>
      <c r="MD37" s="125">
        <v>1</v>
      </c>
      <c r="ME37" s="185" t="s">
        <v>267</v>
      </c>
      <c r="MF37" s="186" t="s">
        <v>374</v>
      </c>
      <c r="MG37" s="155"/>
      <c r="MH37" s="125"/>
      <c r="MI37" s="130" t="s">
        <v>0</v>
      </c>
      <c r="MJ37" s="125"/>
      <c r="MK37" s="130"/>
      <c r="ML37" s="169"/>
      <c r="MM37" s="155"/>
      <c r="MN37" s="125">
        <v>1</v>
      </c>
      <c r="MO37" s="130" t="s">
        <v>0</v>
      </c>
      <c r="MP37" s="125">
        <v>3</v>
      </c>
      <c r="MQ37" s="185" t="s">
        <v>257</v>
      </c>
      <c r="MR37" s="186" t="s">
        <v>264</v>
      </c>
      <c r="MS37" s="155"/>
      <c r="MT37" s="125"/>
      <c r="MU37" s="130" t="s">
        <v>0</v>
      </c>
      <c r="MV37" s="125"/>
      <c r="MW37" s="130"/>
      <c r="MX37" s="169"/>
      <c r="MY37" s="155"/>
      <c r="MZ37" s="125">
        <v>4</v>
      </c>
      <c r="NA37" s="130" t="s">
        <v>0</v>
      </c>
      <c r="NB37" s="125">
        <v>1</v>
      </c>
      <c r="NC37" s="185" t="s">
        <v>374</v>
      </c>
      <c r="ND37" s="186" t="s">
        <v>257</v>
      </c>
      <c r="NE37" s="155"/>
      <c r="NF37" s="125"/>
      <c r="NG37" s="130" t="s">
        <v>0</v>
      </c>
      <c r="NH37" s="125"/>
      <c r="NI37" s="185" t="s">
        <v>322</v>
      </c>
      <c r="NJ37" s="186" t="s">
        <v>322</v>
      </c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322</v>
      </c>
      <c r="NV37" s="186" t="s">
        <v>322</v>
      </c>
      <c r="NW37" s="163"/>
    </row>
    <row r="38" spans="1:387" ht="15" x14ac:dyDescent="0.2">
      <c r="A38" s="123">
        <f>IF(B38="","",VLOOKUP(B38,'Registrovaní tipéri'!$A$2:$B$101,2,FALSE))</f>
        <v>34</v>
      </c>
      <c r="B38" s="172" t="s">
        <v>238</v>
      </c>
      <c r="C38" s="124"/>
      <c r="D38" s="170">
        <v>1</v>
      </c>
      <c r="E38" s="175" t="s">
        <v>0</v>
      </c>
      <c r="F38" s="167">
        <v>1</v>
      </c>
      <c r="G38" s="175" t="s">
        <v>271</v>
      </c>
      <c r="H38" s="174" t="s">
        <v>267</v>
      </c>
      <c r="I38" s="25"/>
      <c r="J38" s="187">
        <v>0</v>
      </c>
      <c r="K38" s="187" t="s">
        <v>0</v>
      </c>
      <c r="L38" s="187">
        <v>2</v>
      </c>
      <c r="M38" s="185" t="s">
        <v>267</v>
      </c>
      <c r="N38" s="186" t="s">
        <v>271</v>
      </c>
      <c r="O38" s="148"/>
      <c r="P38" s="125">
        <v>4</v>
      </c>
      <c r="Q38" s="130" t="s">
        <v>0</v>
      </c>
      <c r="R38" s="125">
        <v>0</v>
      </c>
      <c r="S38" s="185" t="s">
        <v>267</v>
      </c>
      <c r="T38" s="186" t="s">
        <v>271</v>
      </c>
      <c r="U38" s="155"/>
      <c r="V38" s="125">
        <v>0</v>
      </c>
      <c r="W38" s="130" t="s">
        <v>0</v>
      </c>
      <c r="X38" s="125">
        <v>3</v>
      </c>
      <c r="Y38" s="185" t="s">
        <v>267</v>
      </c>
      <c r="Z38" s="186" t="s">
        <v>257</v>
      </c>
      <c r="AA38" s="155"/>
      <c r="AB38" s="125">
        <v>3</v>
      </c>
      <c r="AC38" s="130" t="s">
        <v>0</v>
      </c>
      <c r="AD38" s="125">
        <v>1</v>
      </c>
      <c r="AE38" s="192" t="s">
        <v>267</v>
      </c>
      <c r="AF38" s="193" t="s">
        <v>271</v>
      </c>
      <c r="AG38" s="155"/>
      <c r="AH38" s="125">
        <v>2</v>
      </c>
      <c r="AI38" s="130" t="s">
        <v>0</v>
      </c>
      <c r="AJ38" s="125">
        <v>1</v>
      </c>
      <c r="AK38" s="185" t="s">
        <v>271</v>
      </c>
      <c r="AL38" s="186" t="s">
        <v>257</v>
      </c>
      <c r="AM38" s="155"/>
      <c r="AN38" s="125">
        <v>1</v>
      </c>
      <c r="AO38" s="130" t="s">
        <v>0</v>
      </c>
      <c r="AP38" s="125">
        <v>2</v>
      </c>
      <c r="AQ38" s="185" t="s">
        <v>266</v>
      </c>
      <c r="AR38" s="186" t="s">
        <v>267</v>
      </c>
      <c r="AS38" s="155"/>
      <c r="AT38" s="125">
        <v>1</v>
      </c>
      <c r="AU38" s="130" t="s">
        <v>0</v>
      </c>
      <c r="AV38" s="125">
        <v>1</v>
      </c>
      <c r="AW38" s="185" t="s">
        <v>267</v>
      </c>
      <c r="AX38" s="186" t="s">
        <v>269</v>
      </c>
      <c r="AY38" s="155"/>
      <c r="AZ38" s="125">
        <v>2</v>
      </c>
      <c r="BA38" s="130" t="s">
        <v>0</v>
      </c>
      <c r="BB38" s="125">
        <v>0</v>
      </c>
      <c r="BC38" s="185" t="s">
        <v>267</v>
      </c>
      <c r="BD38" s="186" t="s">
        <v>268</v>
      </c>
      <c r="BE38" s="155"/>
      <c r="BF38" s="125"/>
      <c r="BG38" s="130" t="s">
        <v>0</v>
      </c>
      <c r="BH38" s="125"/>
      <c r="BI38" s="185" t="s">
        <v>322</v>
      </c>
      <c r="BJ38" s="186" t="s">
        <v>322</v>
      </c>
      <c r="BK38" s="155"/>
      <c r="BL38" s="125"/>
      <c r="BM38" s="130" t="s">
        <v>0</v>
      </c>
      <c r="BN38" s="125"/>
      <c r="BO38" s="185" t="s">
        <v>322</v>
      </c>
      <c r="BP38" s="186" t="s">
        <v>322</v>
      </c>
      <c r="BQ38" s="155"/>
      <c r="BR38" s="125">
        <v>2</v>
      </c>
      <c r="BS38" s="130" t="s">
        <v>0</v>
      </c>
      <c r="BT38" s="125">
        <v>1</v>
      </c>
      <c r="BU38" s="185" t="s">
        <v>269</v>
      </c>
      <c r="BV38" s="186" t="s">
        <v>267</v>
      </c>
      <c r="BW38" s="155"/>
      <c r="BX38" s="125">
        <v>3</v>
      </c>
      <c r="BY38" s="130" t="s">
        <v>0</v>
      </c>
      <c r="BZ38" s="125">
        <v>0</v>
      </c>
      <c r="CA38" s="130" t="s">
        <v>269</v>
      </c>
      <c r="CB38" s="169" t="s">
        <v>271</v>
      </c>
      <c r="CC38" s="155"/>
      <c r="CD38" s="125"/>
      <c r="CE38" s="130" t="s">
        <v>0</v>
      </c>
      <c r="CF38" s="125"/>
      <c r="CG38" s="185" t="s">
        <v>322</v>
      </c>
      <c r="CH38" s="186" t="s">
        <v>322</v>
      </c>
      <c r="CI38" s="155"/>
      <c r="CJ38" s="125">
        <v>0</v>
      </c>
      <c r="CK38" s="130" t="s">
        <v>0</v>
      </c>
      <c r="CL38" s="125">
        <v>2</v>
      </c>
      <c r="CM38" s="185" t="s">
        <v>266</v>
      </c>
      <c r="CN38" s="186" t="s">
        <v>269</v>
      </c>
      <c r="CO38" s="155"/>
      <c r="CP38" s="125">
        <v>3</v>
      </c>
      <c r="CQ38" s="130" t="s">
        <v>0</v>
      </c>
      <c r="CR38" s="125">
        <v>2</v>
      </c>
      <c r="CS38" s="185" t="s">
        <v>267</v>
      </c>
      <c r="CT38" s="186" t="s">
        <v>268</v>
      </c>
      <c r="CU38" s="155"/>
      <c r="CV38" s="125"/>
      <c r="CW38" s="130" t="s">
        <v>0</v>
      </c>
      <c r="CX38" s="125"/>
      <c r="CY38" s="185" t="s">
        <v>322</v>
      </c>
      <c r="CZ38" s="186" t="s">
        <v>322</v>
      </c>
      <c r="DA38" s="155"/>
      <c r="DB38" s="125">
        <v>0</v>
      </c>
      <c r="DC38" s="130" t="s">
        <v>0</v>
      </c>
      <c r="DD38" s="125">
        <v>3</v>
      </c>
      <c r="DE38" s="185" t="s">
        <v>269</v>
      </c>
      <c r="DF38" s="186" t="s">
        <v>266</v>
      </c>
      <c r="DG38" s="155"/>
      <c r="DH38" s="125">
        <v>1</v>
      </c>
      <c r="DI38" s="130" t="s">
        <v>0</v>
      </c>
      <c r="DJ38" s="125">
        <v>1</v>
      </c>
      <c r="DK38" s="185" t="s">
        <v>266</v>
      </c>
      <c r="DL38" s="186" t="s">
        <v>267</v>
      </c>
      <c r="DM38" s="155"/>
      <c r="DN38" s="125">
        <v>2</v>
      </c>
      <c r="DO38" s="130" t="s">
        <v>0</v>
      </c>
      <c r="DP38" s="125">
        <v>0</v>
      </c>
      <c r="DQ38" s="185" t="s">
        <v>267</v>
      </c>
      <c r="DR38" s="186" t="s">
        <v>266</v>
      </c>
      <c r="DS38" s="155"/>
      <c r="DT38" s="125">
        <v>3</v>
      </c>
      <c r="DU38" s="130" t="s">
        <v>0</v>
      </c>
      <c r="DV38" s="125">
        <v>1</v>
      </c>
      <c r="DW38" s="185" t="s">
        <v>269</v>
      </c>
      <c r="DX38" s="186" t="s">
        <v>252</v>
      </c>
      <c r="DY38" s="155"/>
      <c r="DZ38" s="125">
        <v>1</v>
      </c>
      <c r="EA38" s="130" t="s">
        <v>0</v>
      </c>
      <c r="EB38" s="125">
        <v>2</v>
      </c>
      <c r="EC38" s="185" t="s">
        <v>269</v>
      </c>
      <c r="ED38" s="186" t="s">
        <v>266</v>
      </c>
      <c r="EE38" s="155"/>
      <c r="EF38" s="125">
        <v>2</v>
      </c>
      <c r="EG38" s="130" t="s">
        <v>0</v>
      </c>
      <c r="EH38" s="125">
        <v>0</v>
      </c>
      <c r="EI38" s="185" t="s">
        <v>266</v>
      </c>
      <c r="EJ38" s="186" t="s">
        <v>264</v>
      </c>
      <c r="EK38" s="155"/>
      <c r="EL38" s="125">
        <v>3</v>
      </c>
      <c r="EM38" s="130" t="s">
        <v>0</v>
      </c>
      <c r="EN38" s="125">
        <v>0</v>
      </c>
      <c r="EO38" s="185" t="s">
        <v>267</v>
      </c>
      <c r="EP38" s="186" t="s">
        <v>257</v>
      </c>
      <c r="EQ38" s="155"/>
      <c r="ER38" s="125">
        <v>0</v>
      </c>
      <c r="ES38" s="130" t="s">
        <v>0</v>
      </c>
      <c r="ET38" s="125">
        <v>2</v>
      </c>
      <c r="EU38" s="185" t="s">
        <v>266</v>
      </c>
      <c r="EV38" s="186" t="s">
        <v>267</v>
      </c>
      <c r="EW38" s="155"/>
      <c r="EX38" s="125"/>
      <c r="EY38" s="130" t="s">
        <v>0</v>
      </c>
      <c r="EZ38" s="125"/>
      <c r="FA38" s="185" t="s">
        <v>322</v>
      </c>
      <c r="FB38" s="186" t="s">
        <v>322</v>
      </c>
      <c r="FC38" s="155"/>
      <c r="FD38" s="125"/>
      <c r="FE38" s="130" t="s">
        <v>0</v>
      </c>
      <c r="FF38" s="125"/>
      <c r="FG38" s="185" t="s">
        <v>322</v>
      </c>
      <c r="FH38" s="186" t="s">
        <v>322</v>
      </c>
      <c r="FI38" s="155"/>
      <c r="FJ38" s="125">
        <v>1</v>
      </c>
      <c r="FK38" s="130" t="s">
        <v>0</v>
      </c>
      <c r="FL38" s="125">
        <v>2</v>
      </c>
      <c r="FM38" s="185" t="s">
        <v>269</v>
      </c>
      <c r="FN38" s="186" t="s">
        <v>267</v>
      </c>
      <c r="FO38" s="155"/>
      <c r="FP38" s="125">
        <v>1</v>
      </c>
      <c r="FQ38" s="130" t="s">
        <v>0</v>
      </c>
      <c r="FR38" s="125">
        <v>1</v>
      </c>
      <c r="FS38" s="185" t="s">
        <v>374</v>
      </c>
      <c r="FT38" s="186" t="s">
        <v>265</v>
      </c>
      <c r="FU38" s="155"/>
      <c r="FV38" s="125"/>
      <c r="FW38" s="130" t="s">
        <v>0</v>
      </c>
      <c r="FX38" s="125"/>
      <c r="FY38" s="185" t="s">
        <v>322</v>
      </c>
      <c r="FZ38" s="186" t="s">
        <v>322</v>
      </c>
      <c r="GA38" s="155"/>
      <c r="GB38" s="125">
        <v>1</v>
      </c>
      <c r="GC38" s="196" t="s">
        <v>0</v>
      </c>
      <c r="GD38" s="125">
        <v>2</v>
      </c>
      <c r="GE38" s="185" t="s">
        <v>267</v>
      </c>
      <c r="GF38" s="186" t="s">
        <v>374</v>
      </c>
      <c r="GG38" s="155"/>
      <c r="GH38" s="125"/>
      <c r="GI38" s="130" t="s">
        <v>0</v>
      </c>
      <c r="GJ38" s="125"/>
      <c r="GK38" s="185" t="s">
        <v>322</v>
      </c>
      <c r="GL38" s="186" t="s">
        <v>322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269</v>
      </c>
      <c r="GX38" s="186" t="s">
        <v>267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269</v>
      </c>
      <c r="HJ38" s="186" t="s">
        <v>267</v>
      </c>
      <c r="HK38" s="155"/>
      <c r="HL38" s="125">
        <v>2</v>
      </c>
      <c r="HM38" s="130" t="s">
        <v>0</v>
      </c>
      <c r="HN38" s="125">
        <v>1</v>
      </c>
      <c r="HO38" s="185" t="s">
        <v>269</v>
      </c>
      <c r="HP38" s="186" t="s">
        <v>267</v>
      </c>
      <c r="HQ38" s="155"/>
      <c r="HR38" s="125">
        <v>1</v>
      </c>
      <c r="HS38" s="130" t="s">
        <v>0</v>
      </c>
      <c r="HT38" s="125">
        <v>0</v>
      </c>
      <c r="HU38" s="185" t="s">
        <v>269</v>
      </c>
      <c r="HV38" s="186" t="s">
        <v>268</v>
      </c>
      <c r="HW38" s="155"/>
      <c r="HX38" s="125">
        <v>1</v>
      </c>
      <c r="HY38" s="130" t="s">
        <v>0</v>
      </c>
      <c r="HZ38" s="125">
        <v>1</v>
      </c>
      <c r="IA38" s="185" t="s">
        <v>374</v>
      </c>
      <c r="IB38" s="186" t="s">
        <v>267</v>
      </c>
      <c r="IC38" s="155"/>
      <c r="ID38" s="125">
        <v>1</v>
      </c>
      <c r="IE38" s="130" t="s">
        <v>0</v>
      </c>
      <c r="IF38" s="125">
        <v>3</v>
      </c>
      <c r="IG38" s="185" t="s">
        <v>267</v>
      </c>
      <c r="IH38" s="186" t="s">
        <v>269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268</v>
      </c>
      <c r="IZ38" s="186" t="s">
        <v>267</v>
      </c>
      <c r="JA38" s="155"/>
      <c r="JB38" s="125">
        <v>3</v>
      </c>
      <c r="JC38" s="130" t="s">
        <v>0</v>
      </c>
      <c r="JD38" s="125">
        <v>1</v>
      </c>
      <c r="JE38" s="185" t="s">
        <v>267</v>
      </c>
      <c r="JF38" s="186" t="s">
        <v>265</v>
      </c>
      <c r="JG38" s="155"/>
      <c r="JH38" s="125">
        <v>0</v>
      </c>
      <c r="JI38" s="130" t="s">
        <v>0</v>
      </c>
      <c r="JJ38" s="125">
        <v>3</v>
      </c>
      <c r="JK38" s="185" t="s">
        <v>267</v>
      </c>
      <c r="JL38" s="186" t="s">
        <v>374</v>
      </c>
      <c r="JM38" s="155"/>
      <c r="JN38" s="125">
        <v>2</v>
      </c>
      <c r="JO38" s="130" t="s">
        <v>0</v>
      </c>
      <c r="JP38" s="125">
        <v>0</v>
      </c>
      <c r="JQ38" s="185" t="s">
        <v>374</v>
      </c>
      <c r="JR38" s="186" t="s">
        <v>268</v>
      </c>
      <c r="JS38" s="155"/>
      <c r="JT38" s="125"/>
      <c r="JU38" s="130" t="s">
        <v>0</v>
      </c>
      <c r="JV38" s="125"/>
      <c r="JW38" s="130"/>
      <c r="JX38" s="169"/>
      <c r="JY38" s="155"/>
      <c r="JZ38" s="125">
        <v>2</v>
      </c>
      <c r="KA38" s="130" t="s">
        <v>0</v>
      </c>
      <c r="KB38" s="125">
        <v>2</v>
      </c>
      <c r="KC38" s="185" t="s">
        <v>267</v>
      </c>
      <c r="KD38" s="186" t="s">
        <v>374</v>
      </c>
      <c r="KE38" s="155"/>
      <c r="KF38" s="125">
        <v>1</v>
      </c>
      <c r="KG38" s="130" t="s">
        <v>0</v>
      </c>
      <c r="KH38" s="125">
        <v>1</v>
      </c>
      <c r="KI38" s="185" t="s">
        <v>267</v>
      </c>
      <c r="KJ38" s="186" t="s">
        <v>269</v>
      </c>
      <c r="KK38" s="155"/>
      <c r="KL38" s="125"/>
      <c r="KM38" s="130" t="s">
        <v>0</v>
      </c>
      <c r="KN38" s="125"/>
      <c r="KO38" s="130"/>
      <c r="KP38" s="169"/>
      <c r="KQ38" s="155"/>
      <c r="KR38" s="125">
        <v>0</v>
      </c>
      <c r="KS38" s="130" t="s">
        <v>0</v>
      </c>
      <c r="KT38" s="125">
        <v>2</v>
      </c>
      <c r="KU38" s="185" t="s">
        <v>267</v>
      </c>
      <c r="KV38" s="186" t="s">
        <v>257</v>
      </c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85" t="s">
        <v>322</v>
      </c>
      <c r="LH38" s="186" t="s">
        <v>322</v>
      </c>
      <c r="LI38" s="155"/>
      <c r="LJ38" s="125"/>
      <c r="LK38" s="130" t="s">
        <v>0</v>
      </c>
      <c r="LL38" s="125"/>
      <c r="LM38" s="130"/>
      <c r="LN38" s="169"/>
      <c r="LO38" s="155"/>
      <c r="LP38" s="125">
        <v>1</v>
      </c>
      <c r="LQ38" s="130" t="s">
        <v>0</v>
      </c>
      <c r="LR38" s="125">
        <v>3</v>
      </c>
      <c r="LS38" s="185" t="s">
        <v>267</v>
      </c>
      <c r="LT38" s="186" t="s">
        <v>374</v>
      </c>
      <c r="LU38" s="155"/>
      <c r="LV38" s="125">
        <v>3</v>
      </c>
      <c r="LW38" s="130" t="s">
        <v>0</v>
      </c>
      <c r="LX38" s="125">
        <v>1</v>
      </c>
      <c r="LY38" s="185" t="s">
        <v>374</v>
      </c>
      <c r="LZ38" s="186" t="s">
        <v>267</v>
      </c>
      <c r="MA38" s="155"/>
      <c r="MB38" s="125">
        <v>2</v>
      </c>
      <c r="MC38" s="130" t="s">
        <v>0</v>
      </c>
      <c r="MD38" s="125">
        <v>0</v>
      </c>
      <c r="ME38" s="185" t="s">
        <v>374</v>
      </c>
      <c r="MF38" s="186" t="s">
        <v>268</v>
      </c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85" t="s">
        <v>322</v>
      </c>
      <c r="MR38" s="186" t="s">
        <v>322</v>
      </c>
      <c r="MS38" s="155"/>
      <c r="MT38" s="125"/>
      <c r="MU38" s="130" t="s">
        <v>0</v>
      </c>
      <c r="MV38" s="125"/>
      <c r="MW38" s="130"/>
      <c r="MX38" s="169"/>
      <c r="MY38" s="155"/>
      <c r="MZ38" s="125">
        <v>2</v>
      </c>
      <c r="NA38" s="130" t="s">
        <v>0</v>
      </c>
      <c r="NB38" s="125">
        <v>0</v>
      </c>
      <c r="NC38" s="185" t="s">
        <v>267</v>
      </c>
      <c r="ND38" s="186" t="s">
        <v>257</v>
      </c>
      <c r="NE38" s="155"/>
      <c r="NF38" s="125"/>
      <c r="NG38" s="130" t="s">
        <v>0</v>
      </c>
      <c r="NH38" s="125"/>
      <c r="NI38" s="185" t="s">
        <v>322</v>
      </c>
      <c r="NJ38" s="186" t="s">
        <v>322</v>
      </c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322</v>
      </c>
      <c r="NV38" s="186" t="s">
        <v>322</v>
      </c>
      <c r="NW38" s="163"/>
    </row>
    <row r="39" spans="1:387" ht="15" x14ac:dyDescent="0.2">
      <c r="A39" s="123">
        <f>IF(B39="","",VLOOKUP(B39,'Registrovaní tipéri'!$A$2:$B$101,2,FALSE))</f>
        <v>22</v>
      </c>
      <c r="B39" s="172" t="s">
        <v>234</v>
      </c>
      <c r="C39" s="124"/>
      <c r="D39" s="170">
        <v>1</v>
      </c>
      <c r="E39" s="175" t="s">
        <v>0</v>
      </c>
      <c r="F39" s="167">
        <v>2</v>
      </c>
      <c r="G39" s="176" t="s">
        <v>267</v>
      </c>
      <c r="H39" s="177" t="s">
        <v>271</v>
      </c>
      <c r="I39" s="25"/>
      <c r="J39" s="187">
        <v>0</v>
      </c>
      <c r="K39" s="187" t="s">
        <v>0</v>
      </c>
      <c r="L39" s="187">
        <v>2</v>
      </c>
      <c r="M39" s="185" t="s">
        <v>267</v>
      </c>
      <c r="N39" s="186" t="s">
        <v>257</v>
      </c>
      <c r="O39" s="148"/>
      <c r="P39" s="125">
        <v>2</v>
      </c>
      <c r="Q39" s="130" t="s">
        <v>0</v>
      </c>
      <c r="R39" s="125">
        <v>0</v>
      </c>
      <c r="S39" s="185" t="s">
        <v>269</v>
      </c>
      <c r="T39" s="186" t="s">
        <v>271</v>
      </c>
      <c r="U39" s="155"/>
      <c r="V39" s="125">
        <v>0</v>
      </c>
      <c r="W39" s="130" t="s">
        <v>0</v>
      </c>
      <c r="X39" s="125">
        <v>2</v>
      </c>
      <c r="Y39" s="185" t="s">
        <v>267</v>
      </c>
      <c r="Z39" s="186" t="s">
        <v>271</v>
      </c>
      <c r="AA39" s="155"/>
      <c r="AB39" s="125"/>
      <c r="AC39" s="130" t="s">
        <v>0</v>
      </c>
      <c r="AD39" s="125"/>
      <c r="AE39" s="185" t="s">
        <v>322</v>
      </c>
      <c r="AF39" s="186" t="s">
        <v>322</v>
      </c>
      <c r="AG39" s="155"/>
      <c r="AH39" s="125">
        <v>3</v>
      </c>
      <c r="AI39" s="130" t="s">
        <v>0</v>
      </c>
      <c r="AJ39" s="125">
        <v>1</v>
      </c>
      <c r="AK39" s="185" t="s">
        <v>271</v>
      </c>
      <c r="AL39" s="186" t="s">
        <v>257</v>
      </c>
      <c r="AM39" s="155"/>
      <c r="AN39" s="125">
        <v>0</v>
      </c>
      <c r="AO39" s="130" t="s">
        <v>0</v>
      </c>
      <c r="AP39" s="125">
        <v>2</v>
      </c>
      <c r="AQ39" s="185" t="s">
        <v>267</v>
      </c>
      <c r="AR39" s="186" t="s">
        <v>271</v>
      </c>
      <c r="AS39" s="155"/>
      <c r="AT39" s="125">
        <v>1</v>
      </c>
      <c r="AU39" s="130" t="s">
        <v>0</v>
      </c>
      <c r="AV39" s="125">
        <v>1</v>
      </c>
      <c r="AW39" s="185" t="s">
        <v>267</v>
      </c>
      <c r="AX39" s="186" t="s">
        <v>271</v>
      </c>
      <c r="AY39" s="155"/>
      <c r="AZ39" s="125"/>
      <c r="BA39" s="130" t="s">
        <v>0</v>
      </c>
      <c r="BB39" s="125"/>
      <c r="BC39" s="185" t="s">
        <v>322</v>
      </c>
      <c r="BD39" s="186" t="s">
        <v>322</v>
      </c>
      <c r="BE39" s="155"/>
      <c r="BF39" s="125">
        <v>2</v>
      </c>
      <c r="BG39" s="130" t="s">
        <v>0</v>
      </c>
      <c r="BH39" s="125">
        <v>0</v>
      </c>
      <c r="BI39" s="185" t="s">
        <v>267</v>
      </c>
      <c r="BJ39" s="186" t="s">
        <v>269</v>
      </c>
      <c r="BK39" s="155"/>
      <c r="BL39" s="125">
        <v>1</v>
      </c>
      <c r="BM39" s="130" t="s">
        <v>0</v>
      </c>
      <c r="BN39" s="125">
        <v>2</v>
      </c>
      <c r="BO39" s="185" t="s">
        <v>269</v>
      </c>
      <c r="BP39" s="186" t="s">
        <v>257</v>
      </c>
      <c r="BQ39" s="155"/>
      <c r="BR39" s="125"/>
      <c r="BS39" s="130" t="s">
        <v>0</v>
      </c>
      <c r="BT39" s="125"/>
      <c r="BU39" s="185" t="s">
        <v>322</v>
      </c>
      <c r="BV39" s="186" t="s">
        <v>322</v>
      </c>
      <c r="BW39" s="155"/>
      <c r="BX39" s="125"/>
      <c r="BY39" s="130" t="s">
        <v>0</v>
      </c>
      <c r="BZ39" s="125"/>
      <c r="CA39" s="185" t="s">
        <v>322</v>
      </c>
      <c r="CB39" s="186" t="s">
        <v>322</v>
      </c>
      <c r="CC39" s="155"/>
      <c r="CD39" s="125"/>
      <c r="CE39" s="130" t="s">
        <v>0</v>
      </c>
      <c r="CF39" s="125"/>
      <c r="CG39" s="185" t="s">
        <v>322</v>
      </c>
      <c r="CH39" s="186" t="s">
        <v>322</v>
      </c>
      <c r="CI39" s="155"/>
      <c r="CJ39" s="125"/>
      <c r="CK39" s="130" t="s">
        <v>0</v>
      </c>
      <c r="CL39" s="125"/>
      <c r="CM39" s="185" t="s">
        <v>322</v>
      </c>
      <c r="CN39" s="186" t="s">
        <v>322</v>
      </c>
      <c r="CO39" s="155"/>
      <c r="CP39" s="125"/>
      <c r="CQ39" s="130" t="s">
        <v>0</v>
      </c>
      <c r="CR39" s="125"/>
      <c r="CS39" s="185" t="s">
        <v>322</v>
      </c>
      <c r="CT39" s="186" t="s">
        <v>322</v>
      </c>
      <c r="CU39" s="155"/>
      <c r="CV39" s="125"/>
      <c r="CW39" s="130" t="s">
        <v>0</v>
      </c>
      <c r="CX39" s="125"/>
      <c r="CY39" s="185" t="s">
        <v>322</v>
      </c>
      <c r="CZ39" s="186" t="s">
        <v>322</v>
      </c>
      <c r="DA39" s="155"/>
      <c r="DB39" s="125"/>
      <c r="DC39" s="130" t="s">
        <v>0</v>
      </c>
      <c r="DD39" s="125"/>
      <c r="DE39" s="185" t="s">
        <v>322</v>
      </c>
      <c r="DF39" s="186" t="s">
        <v>322</v>
      </c>
      <c r="DG39" s="155"/>
      <c r="DH39" s="125"/>
      <c r="DI39" s="130" t="s">
        <v>0</v>
      </c>
      <c r="DJ39" s="125"/>
      <c r="DK39" s="185" t="s">
        <v>322</v>
      </c>
      <c r="DL39" s="186" t="s">
        <v>322</v>
      </c>
      <c r="DM39" s="155"/>
      <c r="DN39" s="125"/>
      <c r="DO39" s="130" t="s">
        <v>0</v>
      </c>
      <c r="DP39" s="125"/>
      <c r="DQ39" s="185" t="s">
        <v>322</v>
      </c>
      <c r="DR39" s="186" t="s">
        <v>322</v>
      </c>
      <c r="DS39" s="155"/>
      <c r="DT39" s="125"/>
      <c r="DU39" s="130" t="s">
        <v>0</v>
      </c>
      <c r="DV39" s="125"/>
      <c r="DW39" s="185" t="s">
        <v>322</v>
      </c>
      <c r="DX39" s="186" t="s">
        <v>322</v>
      </c>
      <c r="DY39" s="155"/>
      <c r="DZ39" s="125"/>
      <c r="EA39" s="130" t="s">
        <v>0</v>
      </c>
      <c r="EB39" s="125"/>
      <c r="EC39" s="185" t="s">
        <v>322</v>
      </c>
      <c r="ED39" s="186" t="s">
        <v>322</v>
      </c>
      <c r="EE39" s="155"/>
      <c r="EF39" s="125"/>
      <c r="EG39" s="130" t="s">
        <v>0</v>
      </c>
      <c r="EH39" s="125"/>
      <c r="EI39" s="185" t="s">
        <v>322</v>
      </c>
      <c r="EJ39" s="186" t="s">
        <v>322</v>
      </c>
      <c r="EK39" s="155"/>
      <c r="EL39" s="125"/>
      <c r="EM39" s="130" t="s">
        <v>0</v>
      </c>
      <c r="EN39" s="125"/>
      <c r="EO39" s="185" t="s">
        <v>322</v>
      </c>
      <c r="EP39" s="186" t="s">
        <v>322</v>
      </c>
      <c r="EQ39" s="155"/>
      <c r="ER39" s="125"/>
      <c r="ES39" s="130" t="s">
        <v>0</v>
      </c>
      <c r="ET39" s="125"/>
      <c r="EU39" s="185" t="s">
        <v>322</v>
      </c>
      <c r="EV39" s="186" t="s">
        <v>322</v>
      </c>
      <c r="EW39" s="155"/>
      <c r="EX39" s="125"/>
      <c r="EY39" s="130" t="s">
        <v>0</v>
      </c>
      <c r="EZ39" s="125"/>
      <c r="FA39" s="185" t="s">
        <v>322</v>
      </c>
      <c r="FB39" s="186" t="s">
        <v>322</v>
      </c>
      <c r="FC39" s="155"/>
      <c r="FD39" s="125"/>
      <c r="FE39" s="130" t="s">
        <v>0</v>
      </c>
      <c r="FF39" s="125"/>
      <c r="FG39" s="185" t="s">
        <v>322</v>
      </c>
      <c r="FH39" s="186" t="s">
        <v>322</v>
      </c>
      <c r="FI39" s="155"/>
      <c r="FJ39" s="125"/>
      <c r="FK39" s="130" t="s">
        <v>0</v>
      </c>
      <c r="FL39" s="125"/>
      <c r="FM39" s="185" t="s">
        <v>322</v>
      </c>
      <c r="FN39" s="186" t="s">
        <v>322</v>
      </c>
      <c r="FO39" s="155"/>
      <c r="FP39" s="125"/>
      <c r="FQ39" s="130" t="s">
        <v>0</v>
      </c>
      <c r="FR39" s="125"/>
      <c r="FS39" s="185" t="s">
        <v>322</v>
      </c>
      <c r="FT39" s="186" t="s">
        <v>322</v>
      </c>
      <c r="FU39" s="155"/>
      <c r="FV39" s="125"/>
      <c r="FW39" s="130" t="s">
        <v>0</v>
      </c>
      <c r="FX39" s="125"/>
      <c r="FY39" s="185" t="s">
        <v>322</v>
      </c>
      <c r="FZ39" s="186" t="s">
        <v>322</v>
      </c>
      <c r="GA39" s="155"/>
      <c r="GB39" s="125"/>
      <c r="GC39" s="196" t="s">
        <v>0</v>
      </c>
      <c r="GD39" s="125"/>
      <c r="GE39" s="185" t="s">
        <v>322</v>
      </c>
      <c r="GF39" s="186" t="s">
        <v>322</v>
      </c>
      <c r="GG39" s="155"/>
      <c r="GH39" s="125"/>
      <c r="GI39" s="130" t="s">
        <v>0</v>
      </c>
      <c r="GJ39" s="125"/>
      <c r="GK39" s="185" t="s">
        <v>322</v>
      </c>
      <c r="GL39" s="186" t="s">
        <v>322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322</v>
      </c>
      <c r="GX39" s="186" t="s">
        <v>322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322</v>
      </c>
      <c r="HJ39" s="186" t="s">
        <v>322</v>
      </c>
      <c r="HK39" s="155"/>
      <c r="HL39" s="125"/>
      <c r="HM39" s="130" t="s">
        <v>0</v>
      </c>
      <c r="HN39" s="125"/>
      <c r="HO39" s="185" t="s">
        <v>322</v>
      </c>
      <c r="HP39" s="186" t="s">
        <v>322</v>
      </c>
      <c r="HQ39" s="155"/>
      <c r="HR39" s="125"/>
      <c r="HS39" s="130" t="s">
        <v>0</v>
      </c>
      <c r="HT39" s="125"/>
      <c r="HU39" s="185" t="s">
        <v>322</v>
      </c>
      <c r="HV39" s="186" t="s">
        <v>322</v>
      </c>
      <c r="HW39" s="155"/>
      <c r="HX39" s="125"/>
      <c r="HY39" s="130" t="s">
        <v>0</v>
      </c>
      <c r="HZ39" s="125"/>
      <c r="IA39" s="185" t="s">
        <v>322</v>
      </c>
      <c r="IB39" s="186" t="s">
        <v>322</v>
      </c>
      <c r="IC39" s="155"/>
      <c r="ID39" s="125"/>
      <c r="IE39" s="130" t="s">
        <v>0</v>
      </c>
      <c r="IF39" s="125"/>
      <c r="IG39" s="185" t="s">
        <v>322</v>
      </c>
      <c r="IH39" s="186" t="s">
        <v>322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322</v>
      </c>
      <c r="IZ39" s="186" t="s">
        <v>322</v>
      </c>
      <c r="JA39" s="155"/>
      <c r="JB39" s="125"/>
      <c r="JC39" s="130" t="s">
        <v>0</v>
      </c>
      <c r="JD39" s="125"/>
      <c r="JE39" s="185" t="s">
        <v>322</v>
      </c>
      <c r="JF39" s="186" t="s">
        <v>322</v>
      </c>
      <c r="JG39" s="155"/>
      <c r="JH39" s="125"/>
      <c r="JI39" s="130" t="s">
        <v>0</v>
      </c>
      <c r="JJ39" s="125"/>
      <c r="JK39" s="185" t="s">
        <v>322</v>
      </c>
      <c r="JL39" s="186" t="s">
        <v>322</v>
      </c>
      <c r="JM39" s="155"/>
      <c r="JN39" s="125">
        <v>3</v>
      </c>
      <c r="JO39" s="130" t="s">
        <v>0</v>
      </c>
      <c r="JP39" s="125">
        <v>0</v>
      </c>
      <c r="JQ39" s="185" t="s">
        <v>374</v>
      </c>
      <c r="JR39" s="186" t="s">
        <v>271</v>
      </c>
      <c r="JS39" s="155"/>
      <c r="JT39" s="125"/>
      <c r="JU39" s="130" t="s">
        <v>0</v>
      </c>
      <c r="JV39" s="125"/>
      <c r="JW39" s="130"/>
      <c r="JX39" s="169"/>
      <c r="JY39" s="155"/>
      <c r="JZ39" s="125">
        <v>2</v>
      </c>
      <c r="KA39" s="130" t="s">
        <v>0</v>
      </c>
      <c r="KB39" s="125">
        <v>2</v>
      </c>
      <c r="KC39" s="185" t="s">
        <v>267</v>
      </c>
      <c r="KD39" s="186" t="s">
        <v>269</v>
      </c>
      <c r="KE39" s="155"/>
      <c r="KF39" s="125"/>
      <c r="KG39" s="130" t="s">
        <v>0</v>
      </c>
      <c r="KH39" s="125"/>
      <c r="KI39" s="185" t="s">
        <v>322</v>
      </c>
      <c r="KJ39" s="186" t="s">
        <v>322</v>
      </c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85" t="s">
        <v>322</v>
      </c>
      <c r="KV39" s="186" t="s">
        <v>322</v>
      </c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85" t="s">
        <v>322</v>
      </c>
      <c r="LH39" s="186" t="s">
        <v>322</v>
      </c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85" t="s">
        <v>322</v>
      </c>
      <c r="LT39" s="186" t="s">
        <v>322</v>
      </c>
      <c r="LU39" s="155"/>
      <c r="LV39" s="125">
        <v>3</v>
      </c>
      <c r="LW39" s="130" t="s">
        <v>0</v>
      </c>
      <c r="LX39" s="125">
        <v>1</v>
      </c>
      <c r="LY39" s="185" t="s">
        <v>267</v>
      </c>
      <c r="LZ39" s="186" t="s">
        <v>257</v>
      </c>
      <c r="MA39" s="155"/>
      <c r="MB39" s="125">
        <v>2</v>
      </c>
      <c r="MC39" s="130" t="s">
        <v>0</v>
      </c>
      <c r="MD39" s="125">
        <v>1</v>
      </c>
      <c r="ME39" s="185" t="s">
        <v>374</v>
      </c>
      <c r="MF39" s="186" t="s">
        <v>267</v>
      </c>
      <c r="MG39" s="155"/>
      <c r="MH39" s="125"/>
      <c r="MI39" s="130" t="s">
        <v>0</v>
      </c>
      <c r="MJ39" s="125"/>
      <c r="MK39" s="130"/>
      <c r="ML39" s="169"/>
      <c r="MM39" s="155"/>
      <c r="MN39" s="125">
        <v>1</v>
      </c>
      <c r="MO39" s="130" t="s">
        <v>0</v>
      </c>
      <c r="MP39" s="125">
        <v>2</v>
      </c>
      <c r="MQ39" s="185" t="s">
        <v>269</v>
      </c>
      <c r="MR39" s="186" t="s">
        <v>257</v>
      </c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85" t="s">
        <v>322</v>
      </c>
      <c r="ND39" s="186" t="s">
        <v>322</v>
      </c>
      <c r="NE39" s="155"/>
      <c r="NF39" s="125"/>
      <c r="NG39" s="130" t="s">
        <v>0</v>
      </c>
      <c r="NH39" s="125"/>
      <c r="NI39" s="185" t="s">
        <v>322</v>
      </c>
      <c r="NJ39" s="186" t="s">
        <v>322</v>
      </c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322</v>
      </c>
      <c r="NV39" s="186" t="s">
        <v>322</v>
      </c>
      <c r="NW39" s="163"/>
    </row>
    <row r="40" spans="1:387" ht="15" x14ac:dyDescent="0.2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269</v>
      </c>
      <c r="H40" s="183" t="s">
        <v>266</v>
      </c>
      <c r="I40" s="25"/>
      <c r="J40" s="187">
        <v>1</v>
      </c>
      <c r="K40" s="187" t="s">
        <v>0</v>
      </c>
      <c r="L40" s="187">
        <v>2</v>
      </c>
      <c r="M40" s="185" t="s">
        <v>271</v>
      </c>
      <c r="N40" s="186" t="s">
        <v>262</v>
      </c>
      <c r="O40" s="148"/>
      <c r="P40" s="125"/>
      <c r="Q40" s="130" t="s">
        <v>0</v>
      </c>
      <c r="R40" s="125"/>
      <c r="S40" s="185" t="s">
        <v>322</v>
      </c>
      <c r="T40" s="186" t="s">
        <v>322</v>
      </c>
      <c r="U40" s="155"/>
      <c r="V40" s="125"/>
      <c r="W40" s="130" t="s">
        <v>0</v>
      </c>
      <c r="X40" s="125"/>
      <c r="Y40" s="185" t="s">
        <v>322</v>
      </c>
      <c r="Z40" s="186" t="s">
        <v>322</v>
      </c>
      <c r="AA40" s="155"/>
      <c r="AB40" s="125">
        <v>2</v>
      </c>
      <c r="AC40" s="130" t="s">
        <v>0</v>
      </c>
      <c r="AD40" s="125">
        <v>1</v>
      </c>
      <c r="AE40" s="192" t="s">
        <v>250</v>
      </c>
      <c r="AF40" s="193" t="s">
        <v>271</v>
      </c>
      <c r="AG40" s="155"/>
      <c r="AH40" s="125">
        <v>2</v>
      </c>
      <c r="AI40" s="130" t="s">
        <v>0</v>
      </c>
      <c r="AJ40" s="125">
        <v>0</v>
      </c>
      <c r="AK40" s="185" t="s">
        <v>267</v>
      </c>
      <c r="AL40" s="186" t="s">
        <v>254</v>
      </c>
      <c r="AM40" s="155"/>
      <c r="AN40" s="125"/>
      <c r="AO40" s="130" t="s">
        <v>0</v>
      </c>
      <c r="AP40" s="125"/>
      <c r="AQ40" s="185" t="s">
        <v>322</v>
      </c>
      <c r="AR40" s="186" t="s">
        <v>322</v>
      </c>
      <c r="AS40" s="155"/>
      <c r="AT40" s="125">
        <v>1</v>
      </c>
      <c r="AU40" s="130" t="s">
        <v>0</v>
      </c>
      <c r="AV40" s="125">
        <v>1</v>
      </c>
      <c r="AW40" s="185" t="s">
        <v>268</v>
      </c>
      <c r="AX40" s="186" t="s">
        <v>266</v>
      </c>
      <c r="AY40" s="155"/>
      <c r="AZ40" s="125"/>
      <c r="BA40" s="130" t="s">
        <v>0</v>
      </c>
      <c r="BB40" s="125"/>
      <c r="BC40" s="185" t="s">
        <v>322</v>
      </c>
      <c r="BD40" s="186" t="s">
        <v>322</v>
      </c>
      <c r="BE40" s="155"/>
      <c r="BF40" s="125">
        <v>2</v>
      </c>
      <c r="BG40" s="130" t="s">
        <v>0</v>
      </c>
      <c r="BH40" s="125">
        <v>2</v>
      </c>
      <c r="BI40" s="185" t="s">
        <v>268</v>
      </c>
      <c r="BJ40" s="186" t="s">
        <v>267</v>
      </c>
      <c r="BK40" s="155"/>
      <c r="BL40" s="125"/>
      <c r="BM40" s="130" t="s">
        <v>0</v>
      </c>
      <c r="BN40" s="125"/>
      <c r="BO40" s="185" t="s">
        <v>322</v>
      </c>
      <c r="BP40" s="186" t="s">
        <v>322</v>
      </c>
      <c r="BQ40" s="155"/>
      <c r="BR40" s="125"/>
      <c r="BS40" s="130" t="s">
        <v>0</v>
      </c>
      <c r="BT40" s="125"/>
      <c r="BU40" s="185" t="s">
        <v>322</v>
      </c>
      <c r="BV40" s="186" t="s">
        <v>322</v>
      </c>
      <c r="BW40" s="155"/>
      <c r="BX40" s="125">
        <v>3</v>
      </c>
      <c r="BY40" s="130" t="s">
        <v>0</v>
      </c>
      <c r="BZ40" s="125">
        <v>1</v>
      </c>
      <c r="CA40" s="130" t="s">
        <v>268</v>
      </c>
      <c r="CB40" s="169" t="s">
        <v>271</v>
      </c>
      <c r="CC40" s="155"/>
      <c r="CD40" s="125"/>
      <c r="CE40" s="130" t="s">
        <v>0</v>
      </c>
      <c r="CF40" s="125"/>
      <c r="CG40" s="185" t="s">
        <v>322</v>
      </c>
      <c r="CH40" s="186" t="s">
        <v>322</v>
      </c>
      <c r="CI40" s="155"/>
      <c r="CJ40" s="125"/>
      <c r="CK40" s="130" t="s">
        <v>0</v>
      </c>
      <c r="CL40" s="125"/>
      <c r="CM40" s="185" t="s">
        <v>322</v>
      </c>
      <c r="CN40" s="186" t="s">
        <v>322</v>
      </c>
      <c r="CO40" s="155"/>
      <c r="CP40" s="125">
        <v>2</v>
      </c>
      <c r="CQ40" s="130" t="s">
        <v>0</v>
      </c>
      <c r="CR40" s="125">
        <v>1</v>
      </c>
      <c r="CS40" s="185" t="s">
        <v>311</v>
      </c>
      <c r="CT40" s="186" t="s">
        <v>266</v>
      </c>
      <c r="CU40" s="155"/>
      <c r="CV40" s="125">
        <v>2</v>
      </c>
      <c r="CW40" s="130" t="s">
        <v>0</v>
      </c>
      <c r="CX40" s="125">
        <v>0</v>
      </c>
      <c r="CY40" s="185" t="s">
        <v>267</v>
      </c>
      <c r="CZ40" s="186" t="s">
        <v>258</v>
      </c>
      <c r="DA40" s="155"/>
      <c r="DB40" s="125">
        <v>0</v>
      </c>
      <c r="DC40" s="130" t="s">
        <v>0</v>
      </c>
      <c r="DD40" s="125">
        <v>1</v>
      </c>
      <c r="DE40" s="185" t="s">
        <v>267</v>
      </c>
      <c r="DF40" s="186" t="s">
        <v>254</v>
      </c>
      <c r="DG40" s="155"/>
      <c r="DH40" s="125"/>
      <c r="DI40" s="130" t="s">
        <v>0</v>
      </c>
      <c r="DJ40" s="125"/>
      <c r="DK40" s="185" t="s">
        <v>322</v>
      </c>
      <c r="DL40" s="186" t="s">
        <v>322</v>
      </c>
      <c r="DM40" s="155"/>
      <c r="DN40" s="125"/>
      <c r="DO40" s="130" t="s">
        <v>0</v>
      </c>
      <c r="DP40" s="185"/>
      <c r="DQ40" s="185" t="s">
        <v>322</v>
      </c>
      <c r="DR40" s="186" t="s">
        <v>322</v>
      </c>
      <c r="DS40" s="155"/>
      <c r="DT40" s="125"/>
      <c r="DU40" s="130" t="s">
        <v>0</v>
      </c>
      <c r="DV40" s="125"/>
      <c r="DW40" s="185" t="s">
        <v>322</v>
      </c>
      <c r="DX40" s="186" t="s">
        <v>322</v>
      </c>
      <c r="DY40" s="155"/>
      <c r="DZ40" s="125"/>
      <c r="EA40" s="130" t="s">
        <v>0</v>
      </c>
      <c r="EB40" s="125"/>
      <c r="EC40" s="185" t="s">
        <v>322</v>
      </c>
      <c r="ED40" s="186" t="s">
        <v>322</v>
      </c>
      <c r="EE40" s="155"/>
      <c r="EF40" s="125"/>
      <c r="EG40" s="130" t="s">
        <v>0</v>
      </c>
      <c r="EH40" s="125"/>
      <c r="EI40" s="185" t="s">
        <v>322</v>
      </c>
      <c r="EJ40" s="186" t="s">
        <v>322</v>
      </c>
      <c r="EK40" s="155"/>
      <c r="EL40" s="125"/>
      <c r="EM40" s="130" t="s">
        <v>0</v>
      </c>
      <c r="EN40" s="125"/>
      <c r="EO40" s="185" t="s">
        <v>322</v>
      </c>
      <c r="EP40" s="186" t="s">
        <v>322</v>
      </c>
      <c r="EQ40" s="155"/>
      <c r="ER40" s="125"/>
      <c r="ES40" s="130" t="s">
        <v>0</v>
      </c>
      <c r="ET40" s="125"/>
      <c r="EU40" s="185" t="s">
        <v>322</v>
      </c>
      <c r="EV40" s="186" t="s">
        <v>322</v>
      </c>
      <c r="EW40" s="155"/>
      <c r="EX40" s="125"/>
      <c r="EY40" s="130" t="s">
        <v>0</v>
      </c>
      <c r="EZ40" s="125"/>
      <c r="FA40" s="185" t="s">
        <v>322</v>
      </c>
      <c r="FB40" s="186" t="s">
        <v>322</v>
      </c>
      <c r="FC40" s="155"/>
      <c r="FD40" s="125"/>
      <c r="FE40" s="130" t="s">
        <v>0</v>
      </c>
      <c r="FF40" s="125"/>
      <c r="FG40" s="185" t="s">
        <v>322</v>
      </c>
      <c r="FH40" s="186" t="s">
        <v>322</v>
      </c>
      <c r="FI40" s="155"/>
      <c r="FJ40" s="125"/>
      <c r="FK40" s="130" t="s">
        <v>0</v>
      </c>
      <c r="FL40" s="125"/>
      <c r="FM40" s="185" t="s">
        <v>322</v>
      </c>
      <c r="FN40" s="186" t="s">
        <v>322</v>
      </c>
      <c r="FO40" s="155"/>
      <c r="FP40" s="125"/>
      <c r="FQ40" s="130" t="s">
        <v>0</v>
      </c>
      <c r="FR40" s="125"/>
      <c r="FS40" s="185" t="s">
        <v>322</v>
      </c>
      <c r="FT40" s="186" t="s">
        <v>322</v>
      </c>
      <c r="FU40" s="155"/>
      <c r="FV40" s="125"/>
      <c r="FW40" s="130" t="s">
        <v>0</v>
      </c>
      <c r="FX40" s="125"/>
      <c r="FY40" s="185" t="s">
        <v>322</v>
      </c>
      <c r="FZ40" s="186" t="s">
        <v>322</v>
      </c>
      <c r="GA40" s="155"/>
      <c r="GB40" s="125"/>
      <c r="GC40" s="196" t="s">
        <v>0</v>
      </c>
      <c r="GD40" s="125"/>
      <c r="GE40" s="185" t="s">
        <v>322</v>
      </c>
      <c r="GF40" s="186" t="s">
        <v>322</v>
      </c>
      <c r="GG40" s="155"/>
      <c r="GH40" s="125"/>
      <c r="GI40" s="130" t="s">
        <v>0</v>
      </c>
      <c r="GJ40" s="125"/>
      <c r="GK40" s="185" t="s">
        <v>322</v>
      </c>
      <c r="GL40" s="186" t="s">
        <v>322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322</v>
      </c>
      <c r="GX40" s="186" t="s">
        <v>322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322</v>
      </c>
      <c r="HJ40" s="186" t="s">
        <v>322</v>
      </c>
      <c r="HK40" s="155"/>
      <c r="HL40" s="125"/>
      <c r="HM40" s="130" t="s">
        <v>0</v>
      </c>
      <c r="HN40" s="125"/>
      <c r="HO40" s="185" t="s">
        <v>322</v>
      </c>
      <c r="HP40" s="186" t="s">
        <v>322</v>
      </c>
      <c r="HQ40" s="155"/>
      <c r="HR40" s="125"/>
      <c r="HS40" s="130" t="s">
        <v>0</v>
      </c>
      <c r="HT40" s="125"/>
      <c r="HU40" s="185" t="s">
        <v>322</v>
      </c>
      <c r="HV40" s="186" t="s">
        <v>322</v>
      </c>
      <c r="HW40" s="155"/>
      <c r="HX40" s="125"/>
      <c r="HY40" s="130" t="s">
        <v>0</v>
      </c>
      <c r="HZ40" s="125"/>
      <c r="IA40" s="185" t="s">
        <v>322</v>
      </c>
      <c r="IB40" s="186" t="s">
        <v>322</v>
      </c>
      <c r="IC40" s="155"/>
      <c r="ID40" s="125"/>
      <c r="IE40" s="130" t="s">
        <v>0</v>
      </c>
      <c r="IF40" s="125"/>
      <c r="IG40" s="185" t="s">
        <v>322</v>
      </c>
      <c r="IH40" s="186" t="s">
        <v>322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322</v>
      </c>
      <c r="IZ40" s="186" t="s">
        <v>322</v>
      </c>
      <c r="JA40" s="155"/>
      <c r="JB40" s="125"/>
      <c r="JC40" s="130" t="s">
        <v>0</v>
      </c>
      <c r="JD40" s="125"/>
      <c r="JE40" s="185" t="s">
        <v>322</v>
      </c>
      <c r="JF40" s="186" t="s">
        <v>322</v>
      </c>
      <c r="JG40" s="155"/>
      <c r="JH40" s="125"/>
      <c r="JI40" s="130" t="s">
        <v>0</v>
      </c>
      <c r="JJ40" s="125"/>
      <c r="JK40" s="185" t="s">
        <v>322</v>
      </c>
      <c r="JL40" s="186" t="s">
        <v>322</v>
      </c>
      <c r="JM40" s="155"/>
      <c r="JN40" s="125"/>
      <c r="JO40" s="130" t="s">
        <v>0</v>
      </c>
      <c r="JP40" s="125"/>
      <c r="JQ40" s="185" t="s">
        <v>322</v>
      </c>
      <c r="JR40" s="186" t="s">
        <v>322</v>
      </c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85" t="s">
        <v>322</v>
      </c>
      <c r="KD40" s="186" t="s">
        <v>322</v>
      </c>
      <c r="KE40" s="155"/>
      <c r="KF40" s="125"/>
      <c r="KG40" s="130" t="s">
        <v>0</v>
      </c>
      <c r="KH40" s="125"/>
      <c r="KI40" s="185" t="s">
        <v>322</v>
      </c>
      <c r="KJ40" s="186" t="s">
        <v>322</v>
      </c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85" t="s">
        <v>322</v>
      </c>
      <c r="KV40" s="186" t="s">
        <v>322</v>
      </c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85" t="s">
        <v>322</v>
      </c>
      <c r="LH40" s="186" t="s">
        <v>322</v>
      </c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85" t="s">
        <v>322</v>
      </c>
      <c r="LT40" s="186" t="s">
        <v>322</v>
      </c>
      <c r="LU40" s="155"/>
      <c r="LV40" s="125"/>
      <c r="LW40" s="130" t="s">
        <v>0</v>
      </c>
      <c r="LX40" s="125"/>
      <c r="LY40" s="185" t="s">
        <v>322</v>
      </c>
      <c r="LZ40" s="186" t="s">
        <v>322</v>
      </c>
      <c r="MA40" s="155"/>
      <c r="MB40" s="125"/>
      <c r="MC40" s="130" t="s">
        <v>0</v>
      </c>
      <c r="MD40" s="125"/>
      <c r="ME40" s="185" t="s">
        <v>322</v>
      </c>
      <c r="MF40" s="186" t="s">
        <v>322</v>
      </c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85" t="s">
        <v>322</v>
      </c>
      <c r="MR40" s="186" t="s">
        <v>322</v>
      </c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85" t="s">
        <v>322</v>
      </c>
      <c r="ND40" s="186" t="s">
        <v>322</v>
      </c>
      <c r="NE40" s="155"/>
      <c r="NF40" s="125"/>
      <c r="NG40" s="130" t="s">
        <v>0</v>
      </c>
      <c r="NH40" s="125"/>
      <c r="NI40" s="185" t="s">
        <v>322</v>
      </c>
      <c r="NJ40" s="186" t="s">
        <v>322</v>
      </c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322</v>
      </c>
      <c r="NV40" s="186" t="s">
        <v>322</v>
      </c>
      <c r="NW40" s="163"/>
    </row>
    <row r="41" spans="1:387" ht="15" x14ac:dyDescent="0.2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311</v>
      </c>
      <c r="H41" s="174" t="s">
        <v>312</v>
      </c>
      <c r="I41" s="25"/>
      <c r="J41" s="187">
        <v>0</v>
      </c>
      <c r="K41" s="187" t="s">
        <v>0</v>
      </c>
      <c r="L41" s="187">
        <v>2</v>
      </c>
      <c r="M41" s="185" t="s">
        <v>267</v>
      </c>
      <c r="N41" s="186" t="s">
        <v>257</v>
      </c>
      <c r="O41" s="148"/>
      <c r="P41" s="125">
        <v>3</v>
      </c>
      <c r="Q41" s="130" t="s">
        <v>0</v>
      </c>
      <c r="R41" s="125">
        <v>2</v>
      </c>
      <c r="S41" s="185" t="s">
        <v>267</v>
      </c>
      <c r="T41" s="186" t="s">
        <v>254</v>
      </c>
      <c r="U41" s="155"/>
      <c r="V41" s="125">
        <v>1</v>
      </c>
      <c r="W41" s="130" t="s">
        <v>0</v>
      </c>
      <c r="X41" s="125">
        <v>1</v>
      </c>
      <c r="Y41" s="185" t="s">
        <v>267</v>
      </c>
      <c r="Z41" s="186" t="s">
        <v>257</v>
      </c>
      <c r="AA41" s="155"/>
      <c r="AB41" s="125">
        <v>2</v>
      </c>
      <c r="AC41" s="130" t="s">
        <v>0</v>
      </c>
      <c r="AD41" s="125">
        <v>0</v>
      </c>
      <c r="AE41" s="192" t="s">
        <v>267</v>
      </c>
      <c r="AF41" s="193" t="s">
        <v>271</v>
      </c>
      <c r="AG41" s="155"/>
      <c r="AH41" s="125">
        <v>2</v>
      </c>
      <c r="AI41" s="130" t="s">
        <v>0</v>
      </c>
      <c r="AJ41" s="125">
        <v>1</v>
      </c>
      <c r="AK41" s="185" t="s">
        <v>267</v>
      </c>
      <c r="AL41" s="186" t="s">
        <v>267</v>
      </c>
      <c r="AM41" s="155"/>
      <c r="AN41" s="125">
        <v>1</v>
      </c>
      <c r="AO41" s="130" t="s">
        <v>0</v>
      </c>
      <c r="AP41" s="125">
        <v>1</v>
      </c>
      <c r="AQ41" s="185" t="s">
        <v>271</v>
      </c>
      <c r="AR41" s="186" t="s">
        <v>267</v>
      </c>
      <c r="AS41" s="155"/>
      <c r="AT41" s="125"/>
      <c r="AU41" s="130" t="s">
        <v>0</v>
      </c>
      <c r="AV41" s="125"/>
      <c r="AW41" s="185" t="s">
        <v>322</v>
      </c>
      <c r="AX41" s="186" t="s">
        <v>322</v>
      </c>
      <c r="AY41" s="155"/>
      <c r="AZ41" s="125"/>
      <c r="BA41" s="130" t="s">
        <v>0</v>
      </c>
      <c r="BB41" s="125"/>
      <c r="BC41" s="185" t="s">
        <v>322</v>
      </c>
      <c r="BD41" s="186" t="s">
        <v>322</v>
      </c>
      <c r="BE41" s="155"/>
      <c r="BF41" s="125"/>
      <c r="BG41" s="130" t="s">
        <v>0</v>
      </c>
      <c r="BH41" s="125"/>
      <c r="BI41" s="185" t="s">
        <v>322</v>
      </c>
      <c r="BJ41" s="186" t="s">
        <v>322</v>
      </c>
      <c r="BK41" s="155"/>
      <c r="BL41" s="125"/>
      <c r="BM41" s="130" t="s">
        <v>0</v>
      </c>
      <c r="BN41" s="125"/>
      <c r="BO41" s="185" t="s">
        <v>322</v>
      </c>
      <c r="BP41" s="186" t="s">
        <v>322</v>
      </c>
      <c r="BQ41" s="155"/>
      <c r="BR41" s="125"/>
      <c r="BS41" s="130" t="s">
        <v>0</v>
      </c>
      <c r="BT41" s="125"/>
      <c r="BU41" s="185" t="s">
        <v>322</v>
      </c>
      <c r="BV41" s="186" t="s">
        <v>322</v>
      </c>
      <c r="BW41" s="155"/>
      <c r="BX41" s="125"/>
      <c r="BY41" s="130" t="s">
        <v>0</v>
      </c>
      <c r="BZ41" s="125"/>
      <c r="CA41" s="185" t="s">
        <v>322</v>
      </c>
      <c r="CB41" s="186" t="s">
        <v>322</v>
      </c>
      <c r="CC41" s="155"/>
      <c r="CD41" s="125"/>
      <c r="CE41" s="130" t="s">
        <v>0</v>
      </c>
      <c r="CF41" s="125"/>
      <c r="CG41" s="185" t="s">
        <v>322</v>
      </c>
      <c r="CH41" s="186" t="s">
        <v>322</v>
      </c>
      <c r="CI41" s="155"/>
      <c r="CJ41" s="125"/>
      <c r="CK41" s="130" t="s">
        <v>0</v>
      </c>
      <c r="CL41" s="125"/>
      <c r="CM41" s="185" t="s">
        <v>322</v>
      </c>
      <c r="CN41" s="186" t="s">
        <v>322</v>
      </c>
      <c r="CO41" s="155"/>
      <c r="CP41" s="125"/>
      <c r="CQ41" s="130" t="s">
        <v>0</v>
      </c>
      <c r="CR41" s="125"/>
      <c r="CS41" s="185" t="s">
        <v>322</v>
      </c>
      <c r="CT41" s="186" t="s">
        <v>322</v>
      </c>
      <c r="CU41" s="155"/>
      <c r="CV41" s="125"/>
      <c r="CW41" s="130" t="s">
        <v>0</v>
      </c>
      <c r="CX41" s="125"/>
      <c r="CY41" s="185" t="s">
        <v>322</v>
      </c>
      <c r="CZ41" s="186" t="s">
        <v>322</v>
      </c>
      <c r="DA41" s="155"/>
      <c r="DB41" s="125"/>
      <c r="DC41" s="130" t="s">
        <v>0</v>
      </c>
      <c r="DD41" s="125"/>
      <c r="DE41" s="185" t="s">
        <v>322</v>
      </c>
      <c r="DF41" s="186" t="s">
        <v>322</v>
      </c>
      <c r="DG41" s="155"/>
      <c r="DH41" s="125"/>
      <c r="DI41" s="130" t="s">
        <v>0</v>
      </c>
      <c r="DJ41" s="125"/>
      <c r="DK41" s="185" t="s">
        <v>322</v>
      </c>
      <c r="DL41" s="186" t="s">
        <v>322</v>
      </c>
      <c r="DM41" s="155"/>
      <c r="DN41" s="125"/>
      <c r="DO41" s="130" t="s">
        <v>0</v>
      </c>
      <c r="DP41" s="125"/>
      <c r="DQ41" s="185" t="s">
        <v>322</v>
      </c>
      <c r="DR41" s="186" t="s">
        <v>322</v>
      </c>
      <c r="DS41" s="155"/>
      <c r="DT41" s="125"/>
      <c r="DU41" s="130" t="s">
        <v>0</v>
      </c>
      <c r="DV41" s="125"/>
      <c r="DW41" s="185" t="s">
        <v>322</v>
      </c>
      <c r="DX41" s="186" t="s">
        <v>322</v>
      </c>
      <c r="DY41" s="155"/>
      <c r="DZ41" s="125"/>
      <c r="EA41" s="130" t="s">
        <v>0</v>
      </c>
      <c r="EB41" s="125"/>
      <c r="EC41" s="185" t="s">
        <v>322</v>
      </c>
      <c r="ED41" s="186" t="s">
        <v>322</v>
      </c>
      <c r="EE41" s="155"/>
      <c r="EF41" s="125"/>
      <c r="EG41" s="130" t="s">
        <v>0</v>
      </c>
      <c r="EH41" s="125"/>
      <c r="EI41" s="185" t="s">
        <v>322</v>
      </c>
      <c r="EJ41" s="186" t="s">
        <v>322</v>
      </c>
      <c r="EK41" s="155"/>
      <c r="EL41" s="125"/>
      <c r="EM41" s="130" t="s">
        <v>0</v>
      </c>
      <c r="EN41" s="125"/>
      <c r="EO41" s="185" t="s">
        <v>322</v>
      </c>
      <c r="EP41" s="186" t="s">
        <v>322</v>
      </c>
      <c r="EQ41" s="155"/>
      <c r="ER41" s="125"/>
      <c r="ES41" s="130" t="s">
        <v>0</v>
      </c>
      <c r="ET41" s="125"/>
      <c r="EU41" s="185" t="s">
        <v>322</v>
      </c>
      <c r="EV41" s="186" t="s">
        <v>322</v>
      </c>
      <c r="EW41" s="155"/>
      <c r="EX41" s="125"/>
      <c r="EY41" s="130" t="s">
        <v>0</v>
      </c>
      <c r="EZ41" s="125"/>
      <c r="FA41" s="185" t="s">
        <v>322</v>
      </c>
      <c r="FB41" s="186" t="s">
        <v>322</v>
      </c>
      <c r="FC41" s="155"/>
      <c r="FD41" s="125"/>
      <c r="FE41" s="130" t="s">
        <v>0</v>
      </c>
      <c r="FF41" s="125"/>
      <c r="FG41" s="185" t="s">
        <v>322</v>
      </c>
      <c r="FH41" s="186" t="s">
        <v>322</v>
      </c>
      <c r="FI41" s="155"/>
      <c r="FJ41" s="125"/>
      <c r="FK41" s="130" t="s">
        <v>0</v>
      </c>
      <c r="FL41" s="125"/>
      <c r="FM41" s="185" t="s">
        <v>322</v>
      </c>
      <c r="FN41" s="186" t="s">
        <v>322</v>
      </c>
      <c r="FO41" s="155"/>
      <c r="FP41" s="125"/>
      <c r="FQ41" s="130" t="s">
        <v>0</v>
      </c>
      <c r="FR41" s="125"/>
      <c r="FS41" s="185" t="s">
        <v>322</v>
      </c>
      <c r="FT41" s="186" t="s">
        <v>322</v>
      </c>
      <c r="FU41" s="155"/>
      <c r="FV41" s="125"/>
      <c r="FW41" s="130" t="s">
        <v>0</v>
      </c>
      <c r="FX41" s="125"/>
      <c r="FY41" s="185" t="s">
        <v>322</v>
      </c>
      <c r="FZ41" s="186" t="s">
        <v>322</v>
      </c>
      <c r="GA41" s="155"/>
      <c r="GB41" s="125"/>
      <c r="GC41" s="196" t="s">
        <v>0</v>
      </c>
      <c r="GD41" s="125"/>
      <c r="GE41" s="185" t="s">
        <v>322</v>
      </c>
      <c r="GF41" s="186" t="s">
        <v>322</v>
      </c>
      <c r="GG41" s="155"/>
      <c r="GH41" s="125"/>
      <c r="GI41" s="130" t="s">
        <v>0</v>
      </c>
      <c r="GJ41" s="125"/>
      <c r="GK41" s="185" t="s">
        <v>322</v>
      </c>
      <c r="GL41" s="186" t="s">
        <v>322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322</v>
      </c>
      <c r="GX41" s="186" t="s">
        <v>322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322</v>
      </c>
      <c r="HJ41" s="186" t="s">
        <v>322</v>
      </c>
      <c r="HK41" s="155"/>
      <c r="HL41" s="125"/>
      <c r="HM41" s="130" t="s">
        <v>0</v>
      </c>
      <c r="HN41" s="125"/>
      <c r="HO41" s="185" t="s">
        <v>322</v>
      </c>
      <c r="HP41" s="186" t="s">
        <v>322</v>
      </c>
      <c r="HQ41" s="155"/>
      <c r="HR41" s="125"/>
      <c r="HS41" s="130" t="s">
        <v>0</v>
      </c>
      <c r="HT41" s="125"/>
      <c r="HU41" s="185" t="s">
        <v>322</v>
      </c>
      <c r="HV41" s="186" t="s">
        <v>322</v>
      </c>
      <c r="HW41" s="155"/>
      <c r="HX41" s="125"/>
      <c r="HY41" s="130" t="s">
        <v>0</v>
      </c>
      <c r="HZ41" s="125"/>
      <c r="IA41" s="185" t="s">
        <v>322</v>
      </c>
      <c r="IB41" s="186" t="s">
        <v>322</v>
      </c>
      <c r="IC41" s="155"/>
      <c r="ID41" s="125"/>
      <c r="IE41" s="130" t="s">
        <v>0</v>
      </c>
      <c r="IF41" s="125"/>
      <c r="IG41" s="185" t="s">
        <v>322</v>
      </c>
      <c r="IH41" s="186" t="s">
        <v>322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322</v>
      </c>
      <c r="IZ41" s="186" t="s">
        <v>322</v>
      </c>
      <c r="JA41" s="155"/>
      <c r="JB41" s="125"/>
      <c r="JC41" s="130" t="s">
        <v>0</v>
      </c>
      <c r="JD41" s="125"/>
      <c r="JE41" s="185" t="s">
        <v>322</v>
      </c>
      <c r="JF41" s="186" t="s">
        <v>322</v>
      </c>
      <c r="JG41" s="155"/>
      <c r="JH41" s="125"/>
      <c r="JI41" s="130" t="s">
        <v>0</v>
      </c>
      <c r="JJ41" s="125"/>
      <c r="JK41" s="185" t="s">
        <v>322</v>
      </c>
      <c r="JL41" s="186" t="s">
        <v>322</v>
      </c>
      <c r="JM41" s="155"/>
      <c r="JN41" s="125"/>
      <c r="JO41" s="130" t="s">
        <v>0</v>
      </c>
      <c r="JP41" s="125"/>
      <c r="JQ41" s="185" t="s">
        <v>322</v>
      </c>
      <c r="JR41" s="186" t="s">
        <v>322</v>
      </c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85" t="s">
        <v>322</v>
      </c>
      <c r="KD41" s="186" t="s">
        <v>322</v>
      </c>
      <c r="KE41" s="155"/>
      <c r="KF41" s="125"/>
      <c r="KG41" s="130" t="s">
        <v>0</v>
      </c>
      <c r="KH41" s="125"/>
      <c r="KI41" s="185" t="s">
        <v>322</v>
      </c>
      <c r="KJ41" s="186" t="s">
        <v>322</v>
      </c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85" t="s">
        <v>322</v>
      </c>
      <c r="KV41" s="186" t="s">
        <v>322</v>
      </c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85" t="s">
        <v>322</v>
      </c>
      <c r="LH41" s="186" t="s">
        <v>322</v>
      </c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85" t="s">
        <v>322</v>
      </c>
      <c r="LT41" s="186" t="s">
        <v>322</v>
      </c>
      <c r="LU41" s="155"/>
      <c r="LV41" s="125"/>
      <c r="LW41" s="130" t="s">
        <v>0</v>
      </c>
      <c r="LX41" s="125"/>
      <c r="LY41" s="185" t="s">
        <v>322</v>
      </c>
      <c r="LZ41" s="186" t="s">
        <v>322</v>
      </c>
      <c r="MA41" s="155"/>
      <c r="MB41" s="125"/>
      <c r="MC41" s="130" t="s">
        <v>0</v>
      </c>
      <c r="MD41" s="125"/>
      <c r="ME41" s="185" t="s">
        <v>322</v>
      </c>
      <c r="MF41" s="186" t="s">
        <v>322</v>
      </c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85" t="s">
        <v>322</v>
      </c>
      <c r="MR41" s="186" t="s">
        <v>322</v>
      </c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85" t="s">
        <v>322</v>
      </c>
      <c r="ND41" s="186" t="s">
        <v>322</v>
      </c>
      <c r="NE41" s="155"/>
      <c r="NF41" s="125"/>
      <c r="NG41" s="130" t="s">
        <v>0</v>
      </c>
      <c r="NH41" s="125"/>
      <c r="NI41" s="185" t="s">
        <v>322</v>
      </c>
      <c r="NJ41" s="186" t="s">
        <v>322</v>
      </c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322</v>
      </c>
      <c r="NV41" s="186" t="s">
        <v>322</v>
      </c>
      <c r="NW41" s="163"/>
    </row>
    <row r="42" spans="1:387" ht="15" x14ac:dyDescent="0.2">
      <c r="A42" s="123">
        <f>IF(B42="","",VLOOKUP(B42,'Registrovaní tipéri'!$A$2:$B$101,2,FALSE))</f>
        <v>10</v>
      </c>
      <c r="B42" s="172" t="s">
        <v>230</v>
      </c>
      <c r="C42" s="124"/>
      <c r="D42" s="170"/>
      <c r="E42" s="175" t="s">
        <v>0</v>
      </c>
      <c r="F42" s="167"/>
      <c r="G42" s="181" t="s">
        <v>322</v>
      </c>
      <c r="H42" s="182" t="s">
        <v>322</v>
      </c>
      <c r="I42" s="25"/>
      <c r="J42" s="187">
        <v>1</v>
      </c>
      <c r="K42" s="187" t="s">
        <v>0</v>
      </c>
      <c r="L42" s="187">
        <v>2</v>
      </c>
      <c r="M42" s="185" t="s">
        <v>267</v>
      </c>
      <c r="N42" s="186" t="s">
        <v>262</v>
      </c>
      <c r="O42" s="148"/>
      <c r="P42" s="125">
        <v>1</v>
      </c>
      <c r="Q42" s="130" t="s">
        <v>0</v>
      </c>
      <c r="R42" s="125">
        <v>0</v>
      </c>
      <c r="S42" s="185" t="s">
        <v>271</v>
      </c>
      <c r="T42" s="186" t="s">
        <v>254</v>
      </c>
      <c r="U42" s="155"/>
      <c r="V42" s="125">
        <v>1</v>
      </c>
      <c r="W42" s="130" t="s">
        <v>0</v>
      </c>
      <c r="X42" s="125">
        <v>3</v>
      </c>
      <c r="Y42" s="185" t="s">
        <v>271</v>
      </c>
      <c r="Z42" s="186" t="s">
        <v>254</v>
      </c>
      <c r="AA42" s="155"/>
      <c r="AB42" s="125">
        <v>3</v>
      </c>
      <c r="AC42" s="130" t="s">
        <v>0</v>
      </c>
      <c r="AD42" s="125">
        <v>1</v>
      </c>
      <c r="AE42" s="192" t="s">
        <v>270</v>
      </c>
      <c r="AF42" s="193" t="s">
        <v>265</v>
      </c>
      <c r="AG42" s="155"/>
      <c r="AH42" s="125">
        <v>3</v>
      </c>
      <c r="AI42" s="130" t="s">
        <v>0</v>
      </c>
      <c r="AJ42" s="125">
        <v>1</v>
      </c>
      <c r="AK42" s="185" t="s">
        <v>271</v>
      </c>
      <c r="AL42" s="186" t="s">
        <v>257</v>
      </c>
      <c r="AM42" s="155"/>
      <c r="AN42" s="125"/>
      <c r="AO42" s="130" t="s">
        <v>0</v>
      </c>
      <c r="AP42" s="125"/>
      <c r="AQ42" s="185" t="s">
        <v>322</v>
      </c>
      <c r="AR42" s="186" t="s">
        <v>322</v>
      </c>
      <c r="AS42" s="155"/>
      <c r="AT42" s="125">
        <v>1</v>
      </c>
      <c r="AU42" s="130" t="s">
        <v>0</v>
      </c>
      <c r="AV42" s="125">
        <v>1</v>
      </c>
      <c r="AW42" s="185" t="s">
        <v>271</v>
      </c>
      <c r="AX42" s="186" t="s">
        <v>254</v>
      </c>
      <c r="AY42" s="155"/>
      <c r="AZ42" s="125">
        <v>2</v>
      </c>
      <c r="BA42" s="130" t="s">
        <v>0</v>
      </c>
      <c r="BB42" s="125">
        <v>0</v>
      </c>
      <c r="BC42" s="185" t="s">
        <v>374</v>
      </c>
      <c r="BD42" s="186" t="s">
        <v>257</v>
      </c>
      <c r="BE42" s="155"/>
      <c r="BF42" s="125">
        <v>1</v>
      </c>
      <c r="BG42" s="130" t="s">
        <v>0</v>
      </c>
      <c r="BH42" s="125">
        <v>0</v>
      </c>
      <c r="BI42" s="185" t="s">
        <v>267</v>
      </c>
      <c r="BJ42" s="186" t="s">
        <v>257</v>
      </c>
      <c r="BK42" s="155"/>
      <c r="BL42" s="125">
        <v>0</v>
      </c>
      <c r="BM42" s="130" t="s">
        <v>0</v>
      </c>
      <c r="BN42" s="125">
        <v>2</v>
      </c>
      <c r="BO42" s="185" t="s">
        <v>269</v>
      </c>
      <c r="BP42" s="186" t="s">
        <v>262</v>
      </c>
      <c r="BQ42" s="155"/>
      <c r="BR42" s="125">
        <v>1</v>
      </c>
      <c r="BS42" s="130" t="s">
        <v>0</v>
      </c>
      <c r="BT42" s="125">
        <v>0</v>
      </c>
      <c r="BU42" s="185" t="s">
        <v>268</v>
      </c>
      <c r="BV42" s="186" t="s">
        <v>259</v>
      </c>
      <c r="BW42" s="155"/>
      <c r="BX42" s="125">
        <v>2</v>
      </c>
      <c r="BY42" s="130" t="s">
        <v>0</v>
      </c>
      <c r="BZ42" s="125">
        <v>0</v>
      </c>
      <c r="CA42" s="130" t="s">
        <v>267</v>
      </c>
      <c r="CB42" s="169" t="s">
        <v>259</v>
      </c>
      <c r="CC42" s="155"/>
      <c r="CD42" s="125">
        <v>1</v>
      </c>
      <c r="CE42" s="130" t="s">
        <v>0</v>
      </c>
      <c r="CF42" s="125">
        <v>2</v>
      </c>
      <c r="CG42" s="185" t="s">
        <v>271</v>
      </c>
      <c r="CH42" s="186" t="s">
        <v>259</v>
      </c>
      <c r="CI42" s="155"/>
      <c r="CJ42" s="125">
        <v>0</v>
      </c>
      <c r="CK42" s="130" t="s">
        <v>0</v>
      </c>
      <c r="CL42" s="125">
        <v>2</v>
      </c>
      <c r="CM42" s="185" t="s">
        <v>269</v>
      </c>
      <c r="CN42" s="186" t="s">
        <v>252</v>
      </c>
      <c r="CO42" s="155"/>
      <c r="CP42" s="125">
        <v>3</v>
      </c>
      <c r="CQ42" s="130" t="s">
        <v>0</v>
      </c>
      <c r="CR42" s="125">
        <v>1</v>
      </c>
      <c r="CS42" s="185" t="s">
        <v>266</v>
      </c>
      <c r="CT42" s="186" t="s">
        <v>254</v>
      </c>
      <c r="CU42" s="155"/>
      <c r="CV42" s="125">
        <v>2</v>
      </c>
      <c r="CW42" s="130" t="s">
        <v>0</v>
      </c>
      <c r="CX42" s="125">
        <v>0</v>
      </c>
      <c r="CY42" s="185" t="s">
        <v>269</v>
      </c>
      <c r="CZ42" s="186" t="s">
        <v>254</v>
      </c>
      <c r="DA42" s="155"/>
      <c r="DB42" s="125">
        <v>0</v>
      </c>
      <c r="DC42" s="130" t="s">
        <v>0</v>
      </c>
      <c r="DD42" s="125">
        <v>2</v>
      </c>
      <c r="DE42" s="185" t="s">
        <v>267</v>
      </c>
      <c r="DF42" s="186" t="s">
        <v>259</v>
      </c>
      <c r="DG42" s="155"/>
      <c r="DH42" s="125">
        <v>0</v>
      </c>
      <c r="DI42" s="130" t="s">
        <v>0</v>
      </c>
      <c r="DJ42" s="125">
        <v>1</v>
      </c>
      <c r="DK42" s="185" t="s">
        <v>267</v>
      </c>
      <c r="DL42" s="186" t="s">
        <v>257</v>
      </c>
      <c r="DM42" s="155"/>
      <c r="DN42" s="125">
        <v>2</v>
      </c>
      <c r="DO42" s="130" t="s">
        <v>0</v>
      </c>
      <c r="DP42" s="125">
        <v>0</v>
      </c>
      <c r="DQ42" s="185" t="s">
        <v>269</v>
      </c>
      <c r="DR42" s="186" t="s">
        <v>257</v>
      </c>
      <c r="DS42" s="155"/>
      <c r="DT42" s="125">
        <v>2</v>
      </c>
      <c r="DU42" s="130" t="s">
        <v>0</v>
      </c>
      <c r="DV42" s="125">
        <v>2</v>
      </c>
      <c r="DW42" s="185" t="s">
        <v>269</v>
      </c>
      <c r="DX42" s="186" t="s">
        <v>361</v>
      </c>
      <c r="DY42" s="155"/>
      <c r="DZ42" s="125">
        <v>0</v>
      </c>
      <c r="EA42" s="130" t="s">
        <v>0</v>
      </c>
      <c r="EB42" s="125">
        <v>1</v>
      </c>
      <c r="EC42" s="185" t="s">
        <v>269</v>
      </c>
      <c r="ED42" s="186" t="s">
        <v>266</v>
      </c>
      <c r="EE42" s="155"/>
      <c r="EF42" s="125">
        <v>2</v>
      </c>
      <c r="EG42" s="130" t="s">
        <v>0</v>
      </c>
      <c r="EH42" s="125">
        <v>0</v>
      </c>
      <c r="EI42" s="185" t="s">
        <v>265</v>
      </c>
      <c r="EJ42" s="186" t="s">
        <v>264</v>
      </c>
      <c r="EK42" s="155"/>
      <c r="EL42" s="125">
        <v>3</v>
      </c>
      <c r="EM42" s="130" t="s">
        <v>0</v>
      </c>
      <c r="EN42" s="125">
        <v>0</v>
      </c>
      <c r="EO42" s="185" t="s">
        <v>269</v>
      </c>
      <c r="EP42" s="186" t="s">
        <v>259</v>
      </c>
      <c r="EQ42" s="155"/>
      <c r="ER42" s="125">
        <v>1</v>
      </c>
      <c r="ES42" s="130" t="s">
        <v>0</v>
      </c>
      <c r="ET42" s="125">
        <v>2</v>
      </c>
      <c r="EU42" s="185" t="s">
        <v>269</v>
      </c>
      <c r="EV42" s="186" t="s">
        <v>254</v>
      </c>
      <c r="EW42" s="155"/>
      <c r="EX42" s="125">
        <v>0</v>
      </c>
      <c r="EY42" s="130" t="s">
        <v>0</v>
      </c>
      <c r="EZ42" s="125">
        <v>2</v>
      </c>
      <c r="FA42" s="185" t="s">
        <v>269</v>
      </c>
      <c r="FB42" s="186" t="s">
        <v>254</v>
      </c>
      <c r="FC42" s="155"/>
      <c r="FD42" s="125">
        <v>2</v>
      </c>
      <c r="FE42" s="130" t="s">
        <v>0</v>
      </c>
      <c r="FF42" s="125">
        <v>0</v>
      </c>
      <c r="FG42" s="185" t="s">
        <v>269</v>
      </c>
      <c r="FH42" s="186" t="s">
        <v>257</v>
      </c>
      <c r="FI42" s="155"/>
      <c r="FJ42" s="125">
        <v>0</v>
      </c>
      <c r="FK42" s="130" t="s">
        <v>0</v>
      </c>
      <c r="FL42" s="125">
        <v>2</v>
      </c>
      <c r="FM42" s="185" t="s">
        <v>269</v>
      </c>
      <c r="FN42" s="186" t="s">
        <v>252</v>
      </c>
      <c r="FO42" s="155"/>
      <c r="FP42" s="125"/>
      <c r="FQ42" s="130" t="s">
        <v>0</v>
      </c>
      <c r="FR42" s="125"/>
      <c r="FS42" s="185" t="s">
        <v>322</v>
      </c>
      <c r="FT42" s="186" t="s">
        <v>322</v>
      </c>
      <c r="FU42" s="155"/>
      <c r="FV42" s="125">
        <v>0</v>
      </c>
      <c r="FW42" s="130" t="s">
        <v>0</v>
      </c>
      <c r="FX42" s="125">
        <v>2</v>
      </c>
      <c r="FY42" s="185" t="s">
        <v>374</v>
      </c>
      <c r="FZ42" s="186" t="s">
        <v>252</v>
      </c>
      <c r="GA42" s="155"/>
      <c r="GB42" s="125">
        <v>1</v>
      </c>
      <c r="GC42" s="196" t="s">
        <v>0</v>
      </c>
      <c r="GD42" s="125">
        <v>2</v>
      </c>
      <c r="GE42" s="185" t="s">
        <v>374</v>
      </c>
      <c r="GF42" s="186" t="s">
        <v>254</v>
      </c>
      <c r="GG42" s="155"/>
      <c r="GH42" s="125">
        <v>1</v>
      </c>
      <c r="GI42" s="130" t="s">
        <v>0</v>
      </c>
      <c r="GJ42" s="125">
        <v>0</v>
      </c>
      <c r="GK42" s="185" t="s">
        <v>269</v>
      </c>
      <c r="GL42" s="186" t="s">
        <v>254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267</v>
      </c>
      <c r="GX42" s="186" t="s">
        <v>257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267</v>
      </c>
      <c r="HJ42" s="186" t="s">
        <v>257</v>
      </c>
      <c r="HK42" s="155"/>
      <c r="HL42" s="125">
        <v>1</v>
      </c>
      <c r="HM42" s="130" t="s">
        <v>0</v>
      </c>
      <c r="HN42" s="125">
        <v>0</v>
      </c>
      <c r="HO42" s="185" t="s">
        <v>374</v>
      </c>
      <c r="HP42" s="186" t="s">
        <v>257</v>
      </c>
      <c r="HQ42" s="155"/>
      <c r="HR42" s="125">
        <v>1</v>
      </c>
      <c r="HS42" s="130" t="s">
        <v>0</v>
      </c>
      <c r="HT42" s="125">
        <v>0</v>
      </c>
      <c r="HU42" s="185" t="s">
        <v>374</v>
      </c>
      <c r="HV42" s="186" t="s">
        <v>257</v>
      </c>
      <c r="HW42" s="155"/>
      <c r="HX42" s="125">
        <v>0</v>
      </c>
      <c r="HY42" s="130" t="s">
        <v>0</v>
      </c>
      <c r="HZ42" s="125">
        <v>1</v>
      </c>
      <c r="IA42" s="185" t="s">
        <v>374</v>
      </c>
      <c r="IB42" s="186" t="s">
        <v>257</v>
      </c>
      <c r="IC42" s="155"/>
      <c r="ID42" s="125">
        <v>0</v>
      </c>
      <c r="IE42" s="130" t="s">
        <v>0</v>
      </c>
      <c r="IF42" s="125">
        <v>1</v>
      </c>
      <c r="IG42" s="185" t="s">
        <v>374</v>
      </c>
      <c r="IH42" s="186" t="s">
        <v>257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374</v>
      </c>
      <c r="IZ42" s="186" t="s">
        <v>257</v>
      </c>
      <c r="JA42" s="155"/>
      <c r="JB42" s="125">
        <v>0</v>
      </c>
      <c r="JC42" s="130" t="s">
        <v>0</v>
      </c>
      <c r="JD42" s="125">
        <v>2</v>
      </c>
      <c r="JE42" s="185" t="s">
        <v>269</v>
      </c>
      <c r="JF42" s="186" t="s">
        <v>257</v>
      </c>
      <c r="JG42" s="155"/>
      <c r="JH42" s="125">
        <v>0</v>
      </c>
      <c r="JI42" s="130" t="s">
        <v>0</v>
      </c>
      <c r="JJ42" s="125">
        <v>2</v>
      </c>
      <c r="JK42" s="185" t="s">
        <v>268</v>
      </c>
      <c r="JL42" s="186" t="s">
        <v>252</v>
      </c>
      <c r="JM42" s="155"/>
      <c r="JN42" s="125">
        <v>2</v>
      </c>
      <c r="JO42" s="130" t="s">
        <v>0</v>
      </c>
      <c r="JP42" s="125">
        <v>1</v>
      </c>
      <c r="JQ42" s="185" t="s">
        <v>374</v>
      </c>
      <c r="JR42" s="186" t="s">
        <v>257</v>
      </c>
      <c r="JS42" s="155"/>
      <c r="JT42" s="125"/>
      <c r="JU42" s="130" t="s">
        <v>0</v>
      </c>
      <c r="JV42" s="125"/>
      <c r="JW42" s="130"/>
      <c r="JX42" s="169"/>
      <c r="JY42" s="155"/>
      <c r="JZ42" s="125">
        <v>1</v>
      </c>
      <c r="KA42" s="130" t="s">
        <v>0</v>
      </c>
      <c r="KB42" s="125">
        <v>1</v>
      </c>
      <c r="KC42" s="185" t="s">
        <v>374</v>
      </c>
      <c r="KD42" s="186" t="s">
        <v>254</v>
      </c>
      <c r="KE42" s="155"/>
      <c r="KF42" s="125">
        <v>1</v>
      </c>
      <c r="KG42" s="130" t="s">
        <v>0</v>
      </c>
      <c r="KH42" s="125">
        <v>0</v>
      </c>
      <c r="KI42" s="185" t="s">
        <v>374</v>
      </c>
      <c r="KJ42" s="186" t="s">
        <v>254</v>
      </c>
      <c r="KK42" s="155"/>
      <c r="KL42" s="125"/>
      <c r="KM42" s="130" t="s">
        <v>0</v>
      </c>
      <c r="KN42" s="125"/>
      <c r="KO42" s="130"/>
      <c r="KP42" s="169"/>
      <c r="KQ42" s="155"/>
      <c r="KR42" s="125">
        <v>0</v>
      </c>
      <c r="KS42" s="130" t="s">
        <v>0</v>
      </c>
      <c r="KT42" s="125">
        <v>2</v>
      </c>
      <c r="KU42" s="185" t="s">
        <v>267</v>
      </c>
      <c r="KV42" s="186" t="s">
        <v>257</v>
      </c>
      <c r="KW42" s="155"/>
      <c r="KX42" s="125"/>
      <c r="KY42" s="130" t="s">
        <v>0</v>
      </c>
      <c r="KZ42" s="125"/>
      <c r="LA42" s="130"/>
      <c r="LB42" s="169"/>
      <c r="LC42" s="155"/>
      <c r="LD42" s="125">
        <v>3</v>
      </c>
      <c r="LE42" s="130" t="s">
        <v>0</v>
      </c>
      <c r="LF42" s="125">
        <v>0</v>
      </c>
      <c r="LG42" s="185" t="s">
        <v>374</v>
      </c>
      <c r="LH42" s="186" t="s">
        <v>257</v>
      </c>
      <c r="LI42" s="155"/>
      <c r="LJ42" s="125"/>
      <c r="LK42" s="130" t="s">
        <v>0</v>
      </c>
      <c r="LL42" s="125"/>
      <c r="LM42" s="130"/>
      <c r="LN42" s="169"/>
      <c r="LO42" s="155"/>
      <c r="LP42" s="125">
        <v>1</v>
      </c>
      <c r="LQ42" s="130" t="s">
        <v>0</v>
      </c>
      <c r="LR42" s="125">
        <v>2</v>
      </c>
      <c r="LS42" s="185" t="s">
        <v>374</v>
      </c>
      <c r="LT42" s="186" t="s">
        <v>257</v>
      </c>
      <c r="LU42" s="155"/>
      <c r="LV42" s="125">
        <v>2</v>
      </c>
      <c r="LW42" s="130" t="s">
        <v>0</v>
      </c>
      <c r="LX42" s="125">
        <v>1</v>
      </c>
      <c r="LY42" s="185" t="s">
        <v>374</v>
      </c>
      <c r="LZ42" s="186" t="s">
        <v>254</v>
      </c>
      <c r="MA42" s="155"/>
      <c r="MB42" s="125">
        <v>3</v>
      </c>
      <c r="MC42" s="130" t="s">
        <v>0</v>
      </c>
      <c r="MD42" s="125">
        <v>0</v>
      </c>
      <c r="ME42" s="185" t="s">
        <v>267</v>
      </c>
      <c r="MF42" s="186" t="s">
        <v>257</v>
      </c>
      <c r="MG42" s="155"/>
      <c r="MH42" s="125"/>
      <c r="MI42" s="130" t="s">
        <v>0</v>
      </c>
      <c r="MJ42" s="125"/>
      <c r="MK42" s="130"/>
      <c r="ML42" s="169"/>
      <c r="MM42" s="155"/>
      <c r="MN42" s="125">
        <v>0</v>
      </c>
      <c r="MO42" s="130" t="s">
        <v>0</v>
      </c>
      <c r="MP42" s="125">
        <v>2</v>
      </c>
      <c r="MQ42" s="185" t="s">
        <v>374</v>
      </c>
      <c r="MR42" s="186" t="s">
        <v>257</v>
      </c>
      <c r="MS42" s="155"/>
      <c r="MT42" s="125"/>
      <c r="MU42" s="130" t="s">
        <v>0</v>
      </c>
      <c r="MV42" s="125"/>
      <c r="MW42" s="130"/>
      <c r="MX42" s="169"/>
      <c r="MY42" s="155"/>
      <c r="MZ42" s="125">
        <v>2</v>
      </c>
      <c r="NA42" s="130" t="s">
        <v>0</v>
      </c>
      <c r="NB42" s="125">
        <v>1</v>
      </c>
      <c r="NC42" s="185" t="s">
        <v>374</v>
      </c>
      <c r="ND42" s="186" t="s">
        <v>257</v>
      </c>
      <c r="NE42" s="155"/>
      <c r="NF42" s="125"/>
      <c r="NG42" s="130" t="s">
        <v>0</v>
      </c>
      <c r="NH42" s="125"/>
      <c r="NI42" s="185" t="s">
        <v>322</v>
      </c>
      <c r="NJ42" s="186" t="s">
        <v>322</v>
      </c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322</v>
      </c>
      <c r="NV42" s="186" t="s">
        <v>322</v>
      </c>
      <c r="NW42" s="163"/>
    </row>
    <row r="43" spans="1:387" ht="15" x14ac:dyDescent="0.2">
      <c r="A43" s="123">
        <f>IF(B43="","",VLOOKUP(B43,'Registrovaní tipéri'!$A$2:$B$101,2,FALSE))</f>
        <v>37</v>
      </c>
      <c r="B43" s="172" t="s">
        <v>240</v>
      </c>
      <c r="C43" s="124"/>
      <c r="D43" s="170">
        <v>1</v>
      </c>
      <c r="E43" s="175" t="s">
        <v>0</v>
      </c>
      <c r="F43" s="167">
        <v>2</v>
      </c>
      <c r="G43" s="175" t="s">
        <v>269</v>
      </c>
      <c r="H43" s="174" t="s">
        <v>254</v>
      </c>
      <c r="I43" s="25"/>
      <c r="J43" s="187">
        <v>1</v>
      </c>
      <c r="K43" s="187" t="s">
        <v>0</v>
      </c>
      <c r="L43" s="187">
        <v>2</v>
      </c>
      <c r="M43" s="185" t="s">
        <v>250</v>
      </c>
      <c r="N43" s="186" t="s">
        <v>262</v>
      </c>
      <c r="O43" s="148"/>
      <c r="P43" s="125">
        <v>3</v>
      </c>
      <c r="Q43" s="130" t="s">
        <v>0</v>
      </c>
      <c r="R43" s="125">
        <v>0</v>
      </c>
      <c r="S43" s="185" t="s">
        <v>267</v>
      </c>
      <c r="T43" s="186" t="s">
        <v>257</v>
      </c>
      <c r="U43" s="155"/>
      <c r="V43" s="125">
        <v>1</v>
      </c>
      <c r="W43" s="130" t="s">
        <v>0</v>
      </c>
      <c r="X43" s="125">
        <v>4</v>
      </c>
      <c r="Y43" s="185" t="s">
        <v>271</v>
      </c>
      <c r="Z43" s="186" t="s">
        <v>257</v>
      </c>
      <c r="AA43" s="155"/>
      <c r="AB43" s="125">
        <v>3</v>
      </c>
      <c r="AC43" s="130" t="s">
        <v>0</v>
      </c>
      <c r="AD43" s="125">
        <v>0</v>
      </c>
      <c r="AE43" s="192" t="s">
        <v>271</v>
      </c>
      <c r="AF43" s="193" t="s">
        <v>271</v>
      </c>
      <c r="AG43" s="155"/>
      <c r="AH43" s="125">
        <v>3</v>
      </c>
      <c r="AI43" s="130" t="s">
        <v>0</v>
      </c>
      <c r="AJ43" s="125">
        <v>1</v>
      </c>
      <c r="AK43" s="185" t="s">
        <v>267</v>
      </c>
      <c r="AL43" s="186" t="s">
        <v>266</v>
      </c>
      <c r="AM43" s="155"/>
      <c r="AN43" s="125">
        <v>0</v>
      </c>
      <c r="AO43" s="130" t="s">
        <v>0</v>
      </c>
      <c r="AP43" s="125">
        <v>3</v>
      </c>
      <c r="AQ43" s="185" t="s">
        <v>265</v>
      </c>
      <c r="AR43" s="186" t="s">
        <v>254</v>
      </c>
      <c r="AS43" s="155"/>
      <c r="AT43" s="125">
        <v>1</v>
      </c>
      <c r="AU43" s="130" t="s">
        <v>0</v>
      </c>
      <c r="AV43" s="125">
        <v>2</v>
      </c>
      <c r="AW43" s="185" t="s">
        <v>269</v>
      </c>
      <c r="AX43" s="186" t="s">
        <v>267</v>
      </c>
      <c r="AY43" s="155"/>
      <c r="AZ43" s="125"/>
      <c r="BA43" s="130" t="s">
        <v>0</v>
      </c>
      <c r="BB43" s="125"/>
      <c r="BC43" s="185" t="s">
        <v>322</v>
      </c>
      <c r="BD43" s="186" t="s">
        <v>322</v>
      </c>
      <c r="BE43" s="155"/>
      <c r="BF43" s="125">
        <v>3</v>
      </c>
      <c r="BG43" s="130" t="s">
        <v>0</v>
      </c>
      <c r="BH43" s="125">
        <v>1</v>
      </c>
      <c r="BI43" s="185" t="s">
        <v>267</v>
      </c>
      <c r="BJ43" s="186" t="s">
        <v>267</v>
      </c>
      <c r="BK43" s="155"/>
      <c r="BL43" s="125"/>
      <c r="BM43" s="130" t="s">
        <v>0</v>
      </c>
      <c r="BN43" s="125"/>
      <c r="BO43" s="185" t="s">
        <v>322</v>
      </c>
      <c r="BP43" s="186" t="s">
        <v>322</v>
      </c>
      <c r="BQ43" s="155"/>
      <c r="BR43" s="125">
        <v>2</v>
      </c>
      <c r="BS43" s="130" t="s">
        <v>0</v>
      </c>
      <c r="BT43" s="125">
        <v>0</v>
      </c>
      <c r="BU43" s="185" t="s">
        <v>268</v>
      </c>
      <c r="BV43" s="186" t="s">
        <v>257</v>
      </c>
      <c r="BW43" s="155"/>
      <c r="BX43" s="125"/>
      <c r="BY43" s="130" t="s">
        <v>0</v>
      </c>
      <c r="BZ43" s="125"/>
      <c r="CA43" s="185" t="s">
        <v>322</v>
      </c>
      <c r="CB43" s="186" t="s">
        <v>322</v>
      </c>
      <c r="CC43" s="155"/>
      <c r="CD43" s="125"/>
      <c r="CE43" s="130" t="s">
        <v>0</v>
      </c>
      <c r="CF43" s="125"/>
      <c r="CG43" s="185" t="s">
        <v>322</v>
      </c>
      <c r="CH43" s="186" t="s">
        <v>322</v>
      </c>
      <c r="CI43" s="155"/>
      <c r="CJ43" s="125"/>
      <c r="CK43" s="130" t="s">
        <v>0</v>
      </c>
      <c r="CL43" s="125"/>
      <c r="CM43" s="185" t="s">
        <v>322</v>
      </c>
      <c r="CN43" s="186" t="s">
        <v>322</v>
      </c>
      <c r="CO43" s="155"/>
      <c r="CP43" s="125"/>
      <c r="CQ43" s="130" t="s">
        <v>0</v>
      </c>
      <c r="CR43" s="125"/>
      <c r="CS43" s="185" t="s">
        <v>322</v>
      </c>
      <c r="CT43" s="186" t="s">
        <v>322</v>
      </c>
      <c r="CU43" s="155"/>
      <c r="CV43" s="125"/>
      <c r="CW43" s="130" t="s">
        <v>0</v>
      </c>
      <c r="CX43" s="125"/>
      <c r="CY43" s="185" t="s">
        <v>322</v>
      </c>
      <c r="CZ43" s="186" t="s">
        <v>322</v>
      </c>
      <c r="DA43" s="155"/>
      <c r="DB43" s="125"/>
      <c r="DC43" s="130" t="s">
        <v>0</v>
      </c>
      <c r="DD43" s="125"/>
      <c r="DE43" s="185" t="s">
        <v>322</v>
      </c>
      <c r="DF43" s="186" t="s">
        <v>322</v>
      </c>
      <c r="DG43" s="155"/>
      <c r="DH43" s="125"/>
      <c r="DI43" s="130" t="s">
        <v>0</v>
      </c>
      <c r="DJ43" s="125"/>
      <c r="DK43" s="185" t="s">
        <v>322</v>
      </c>
      <c r="DL43" s="186" t="s">
        <v>322</v>
      </c>
      <c r="DM43" s="155"/>
      <c r="DN43" s="125"/>
      <c r="DO43" s="130" t="s">
        <v>0</v>
      </c>
      <c r="DP43" s="125"/>
      <c r="DQ43" s="185" t="s">
        <v>322</v>
      </c>
      <c r="DR43" s="186" t="s">
        <v>322</v>
      </c>
      <c r="DS43" s="155"/>
      <c r="DT43" s="125"/>
      <c r="DU43" s="130" t="s">
        <v>0</v>
      </c>
      <c r="DV43" s="125"/>
      <c r="DW43" s="185" t="s">
        <v>322</v>
      </c>
      <c r="DX43" s="186" t="s">
        <v>322</v>
      </c>
      <c r="DY43" s="155"/>
      <c r="DZ43" s="125"/>
      <c r="EA43" s="130" t="s">
        <v>0</v>
      </c>
      <c r="EB43" s="125"/>
      <c r="EC43" s="185" t="s">
        <v>322</v>
      </c>
      <c r="ED43" s="186" t="s">
        <v>322</v>
      </c>
      <c r="EE43" s="155"/>
      <c r="EF43" s="125"/>
      <c r="EG43" s="130" t="s">
        <v>0</v>
      </c>
      <c r="EH43" s="125"/>
      <c r="EI43" s="185" t="s">
        <v>322</v>
      </c>
      <c r="EJ43" s="186" t="s">
        <v>322</v>
      </c>
      <c r="EK43" s="155"/>
      <c r="EL43" s="125"/>
      <c r="EM43" s="130" t="s">
        <v>0</v>
      </c>
      <c r="EN43" s="125"/>
      <c r="EO43" s="185" t="s">
        <v>322</v>
      </c>
      <c r="EP43" s="186" t="s">
        <v>322</v>
      </c>
      <c r="EQ43" s="155"/>
      <c r="ER43" s="125"/>
      <c r="ES43" s="130" t="s">
        <v>0</v>
      </c>
      <c r="ET43" s="125"/>
      <c r="EU43" s="185" t="s">
        <v>322</v>
      </c>
      <c r="EV43" s="186" t="s">
        <v>322</v>
      </c>
      <c r="EW43" s="155"/>
      <c r="EX43" s="125"/>
      <c r="EY43" s="130" t="s">
        <v>0</v>
      </c>
      <c r="EZ43" s="125"/>
      <c r="FA43" s="185" t="s">
        <v>322</v>
      </c>
      <c r="FB43" s="186" t="s">
        <v>322</v>
      </c>
      <c r="FC43" s="155"/>
      <c r="FD43" s="125"/>
      <c r="FE43" s="130" t="s">
        <v>0</v>
      </c>
      <c r="FF43" s="125"/>
      <c r="FG43" s="185" t="s">
        <v>322</v>
      </c>
      <c r="FH43" s="186" t="s">
        <v>322</v>
      </c>
      <c r="FI43" s="155"/>
      <c r="FJ43" s="125"/>
      <c r="FK43" s="130" t="s">
        <v>0</v>
      </c>
      <c r="FL43" s="125"/>
      <c r="FM43" s="185" t="s">
        <v>322</v>
      </c>
      <c r="FN43" s="186" t="s">
        <v>322</v>
      </c>
      <c r="FO43" s="155"/>
      <c r="FP43" s="125"/>
      <c r="FQ43" s="130" t="s">
        <v>0</v>
      </c>
      <c r="FR43" s="125"/>
      <c r="FS43" s="185" t="s">
        <v>322</v>
      </c>
      <c r="FT43" s="186" t="s">
        <v>322</v>
      </c>
      <c r="FU43" s="155"/>
      <c r="FV43" s="125"/>
      <c r="FW43" s="130" t="s">
        <v>0</v>
      </c>
      <c r="FX43" s="125"/>
      <c r="FY43" s="185" t="s">
        <v>322</v>
      </c>
      <c r="FZ43" s="186" t="s">
        <v>322</v>
      </c>
      <c r="GA43" s="155"/>
      <c r="GB43" s="125"/>
      <c r="GC43" s="196" t="s">
        <v>0</v>
      </c>
      <c r="GD43" s="125"/>
      <c r="GE43" s="185" t="s">
        <v>322</v>
      </c>
      <c r="GF43" s="186" t="s">
        <v>322</v>
      </c>
      <c r="GG43" s="155"/>
      <c r="GH43" s="125"/>
      <c r="GI43" s="130" t="s">
        <v>0</v>
      </c>
      <c r="GJ43" s="125"/>
      <c r="GK43" s="185" t="s">
        <v>322</v>
      </c>
      <c r="GL43" s="186" t="s">
        <v>322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322</v>
      </c>
      <c r="GX43" s="186" t="s">
        <v>322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322</v>
      </c>
      <c r="HJ43" s="186" t="s">
        <v>322</v>
      </c>
      <c r="HK43" s="155"/>
      <c r="HL43" s="125"/>
      <c r="HM43" s="130" t="s">
        <v>0</v>
      </c>
      <c r="HN43" s="125"/>
      <c r="HO43" s="185" t="s">
        <v>322</v>
      </c>
      <c r="HP43" s="186" t="s">
        <v>322</v>
      </c>
      <c r="HQ43" s="155"/>
      <c r="HR43" s="125"/>
      <c r="HS43" s="130" t="s">
        <v>0</v>
      </c>
      <c r="HT43" s="125"/>
      <c r="HU43" s="185" t="s">
        <v>322</v>
      </c>
      <c r="HV43" s="186" t="s">
        <v>322</v>
      </c>
      <c r="HW43" s="155"/>
      <c r="HX43" s="125"/>
      <c r="HY43" s="130" t="s">
        <v>0</v>
      </c>
      <c r="HZ43" s="125"/>
      <c r="IA43" s="185" t="s">
        <v>322</v>
      </c>
      <c r="IB43" s="186" t="s">
        <v>322</v>
      </c>
      <c r="IC43" s="155"/>
      <c r="ID43" s="125"/>
      <c r="IE43" s="130" t="s">
        <v>0</v>
      </c>
      <c r="IF43" s="125"/>
      <c r="IG43" s="185" t="s">
        <v>322</v>
      </c>
      <c r="IH43" s="186" t="s">
        <v>322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322</v>
      </c>
      <c r="IZ43" s="186" t="s">
        <v>322</v>
      </c>
      <c r="JA43" s="155"/>
      <c r="JB43" s="125"/>
      <c r="JC43" s="130" t="s">
        <v>0</v>
      </c>
      <c r="JD43" s="125"/>
      <c r="JE43" s="185" t="s">
        <v>322</v>
      </c>
      <c r="JF43" s="186" t="s">
        <v>322</v>
      </c>
      <c r="JG43" s="155"/>
      <c r="JH43" s="125"/>
      <c r="JI43" s="130" t="s">
        <v>0</v>
      </c>
      <c r="JJ43" s="125"/>
      <c r="JK43" s="185" t="s">
        <v>322</v>
      </c>
      <c r="JL43" s="186" t="s">
        <v>322</v>
      </c>
      <c r="JM43" s="155"/>
      <c r="JN43" s="125"/>
      <c r="JO43" s="130" t="s">
        <v>0</v>
      </c>
      <c r="JP43" s="125"/>
      <c r="JQ43" s="185" t="s">
        <v>322</v>
      </c>
      <c r="JR43" s="186" t="s">
        <v>322</v>
      </c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85" t="s">
        <v>322</v>
      </c>
      <c r="KD43" s="186" t="s">
        <v>322</v>
      </c>
      <c r="KE43" s="155"/>
      <c r="KF43" s="125"/>
      <c r="KG43" s="130" t="s">
        <v>0</v>
      </c>
      <c r="KH43" s="125"/>
      <c r="KI43" s="185" t="s">
        <v>322</v>
      </c>
      <c r="KJ43" s="186" t="s">
        <v>322</v>
      </c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85" t="s">
        <v>322</v>
      </c>
      <c r="KV43" s="186" t="s">
        <v>322</v>
      </c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85" t="s">
        <v>322</v>
      </c>
      <c r="LH43" s="186" t="s">
        <v>322</v>
      </c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85" t="s">
        <v>322</v>
      </c>
      <c r="LT43" s="186" t="s">
        <v>322</v>
      </c>
      <c r="LU43" s="155"/>
      <c r="LV43" s="125"/>
      <c r="LW43" s="130" t="s">
        <v>0</v>
      </c>
      <c r="LX43" s="125"/>
      <c r="LY43" s="185" t="s">
        <v>322</v>
      </c>
      <c r="LZ43" s="186" t="s">
        <v>322</v>
      </c>
      <c r="MA43" s="155"/>
      <c r="MB43" s="125"/>
      <c r="MC43" s="130" t="s">
        <v>0</v>
      </c>
      <c r="MD43" s="125"/>
      <c r="ME43" s="185" t="s">
        <v>322</v>
      </c>
      <c r="MF43" s="186" t="s">
        <v>322</v>
      </c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85" t="s">
        <v>322</v>
      </c>
      <c r="MR43" s="186" t="s">
        <v>322</v>
      </c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85" t="s">
        <v>322</v>
      </c>
      <c r="ND43" s="186" t="s">
        <v>322</v>
      </c>
      <c r="NE43" s="155"/>
      <c r="NF43" s="125"/>
      <c r="NG43" s="130" t="s">
        <v>0</v>
      </c>
      <c r="NH43" s="125"/>
      <c r="NI43" s="185" t="s">
        <v>322</v>
      </c>
      <c r="NJ43" s="186" t="s">
        <v>322</v>
      </c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322</v>
      </c>
      <c r="NV43" s="186" t="s">
        <v>322</v>
      </c>
      <c r="NW43" s="163"/>
    </row>
    <row r="44" spans="1:387" ht="15" x14ac:dyDescent="0.2">
      <c r="A44" s="123">
        <f>IF(B44="","",VLOOKUP(B44,'Registrovaní tipéri'!$A$2:$B$101,2,FALSE))</f>
        <v>70</v>
      </c>
      <c r="B44" s="172" t="s">
        <v>318</v>
      </c>
      <c r="C44" s="124"/>
      <c r="D44" s="170">
        <v>1</v>
      </c>
      <c r="E44" s="175" t="s">
        <v>0</v>
      </c>
      <c r="F44" s="167">
        <v>3</v>
      </c>
      <c r="G44" s="175" t="s">
        <v>271</v>
      </c>
      <c r="H44" s="174" t="s">
        <v>259</v>
      </c>
      <c r="I44" s="25"/>
      <c r="J44" s="187">
        <v>1</v>
      </c>
      <c r="K44" s="187" t="s">
        <v>0</v>
      </c>
      <c r="L44" s="187">
        <v>5</v>
      </c>
      <c r="M44" s="185" t="s">
        <v>267</v>
      </c>
      <c r="N44" s="186" t="s">
        <v>257</v>
      </c>
      <c r="O44" s="148"/>
      <c r="P44" s="125">
        <v>4</v>
      </c>
      <c r="Q44" s="130" t="s">
        <v>0</v>
      </c>
      <c r="R44" s="125">
        <v>0</v>
      </c>
      <c r="S44" s="185" t="s">
        <v>269</v>
      </c>
      <c r="T44" s="186" t="s">
        <v>267</v>
      </c>
      <c r="U44" s="155"/>
      <c r="V44" s="125">
        <v>0</v>
      </c>
      <c r="W44" s="130" t="s">
        <v>0</v>
      </c>
      <c r="X44" s="125">
        <v>3</v>
      </c>
      <c r="Y44" s="185" t="s">
        <v>271</v>
      </c>
      <c r="Z44" s="186" t="s">
        <v>267</v>
      </c>
      <c r="AA44" s="155"/>
      <c r="AB44" s="125">
        <v>4</v>
      </c>
      <c r="AC44" s="130" t="s">
        <v>0</v>
      </c>
      <c r="AD44" s="125">
        <v>0</v>
      </c>
      <c r="AE44" s="192" t="s">
        <v>267</v>
      </c>
      <c r="AF44" s="193" t="s">
        <v>267</v>
      </c>
      <c r="AG44" s="155"/>
      <c r="AH44" s="125">
        <v>4</v>
      </c>
      <c r="AI44" s="130" t="s">
        <v>0</v>
      </c>
      <c r="AJ44" s="125">
        <v>0</v>
      </c>
      <c r="AK44" s="185" t="s">
        <v>267</v>
      </c>
      <c r="AL44" s="186" t="s">
        <v>267</v>
      </c>
      <c r="AM44" s="155"/>
      <c r="AN44" s="125">
        <v>0</v>
      </c>
      <c r="AO44" s="130" t="s">
        <v>0</v>
      </c>
      <c r="AP44" s="125">
        <v>4</v>
      </c>
      <c r="AQ44" s="185" t="s">
        <v>269</v>
      </c>
      <c r="AR44" s="186" t="s">
        <v>271</v>
      </c>
      <c r="AS44" s="155"/>
      <c r="AT44" s="125">
        <v>0</v>
      </c>
      <c r="AU44" s="130" t="s">
        <v>0</v>
      </c>
      <c r="AV44" s="125">
        <v>2</v>
      </c>
      <c r="AW44" s="185" t="s">
        <v>269</v>
      </c>
      <c r="AX44" s="186" t="s">
        <v>267</v>
      </c>
      <c r="AY44" s="155"/>
      <c r="AZ44" s="125"/>
      <c r="BA44" s="130" t="s">
        <v>0</v>
      </c>
      <c r="BB44" s="125"/>
      <c r="BC44" s="185" t="s">
        <v>322</v>
      </c>
      <c r="BD44" s="186" t="s">
        <v>322</v>
      </c>
      <c r="BE44" s="155"/>
      <c r="BF44" s="125">
        <v>2</v>
      </c>
      <c r="BG44" s="130" t="s">
        <v>0</v>
      </c>
      <c r="BH44" s="125">
        <v>0</v>
      </c>
      <c r="BI44" s="185" t="s">
        <v>267</v>
      </c>
      <c r="BJ44" s="186" t="s">
        <v>267</v>
      </c>
      <c r="BK44" s="155"/>
      <c r="BL44" s="125"/>
      <c r="BM44" s="130" t="s">
        <v>0</v>
      </c>
      <c r="BN44" s="125"/>
      <c r="BO44" s="185" t="s">
        <v>322</v>
      </c>
      <c r="BP44" s="186" t="s">
        <v>322</v>
      </c>
      <c r="BQ44" s="155"/>
      <c r="BR44" s="125">
        <v>4</v>
      </c>
      <c r="BS44" s="130" t="s">
        <v>0</v>
      </c>
      <c r="BT44" s="125">
        <v>0</v>
      </c>
      <c r="BU44" s="185" t="s">
        <v>267</v>
      </c>
      <c r="BV44" s="186" t="s">
        <v>267</v>
      </c>
      <c r="BW44" s="155"/>
      <c r="BX44" s="125">
        <v>4</v>
      </c>
      <c r="BY44" s="130" t="s">
        <v>0</v>
      </c>
      <c r="BZ44" s="125">
        <v>0</v>
      </c>
      <c r="CA44" s="130" t="s">
        <v>269</v>
      </c>
      <c r="CB44" s="169" t="s">
        <v>267</v>
      </c>
      <c r="CC44" s="155"/>
      <c r="CD44" s="125">
        <v>0</v>
      </c>
      <c r="CE44" s="130" t="s">
        <v>0</v>
      </c>
      <c r="CF44" s="125">
        <v>2</v>
      </c>
      <c r="CG44" s="185" t="s">
        <v>269</v>
      </c>
      <c r="CH44" s="186" t="s">
        <v>267</v>
      </c>
      <c r="CI44" s="155"/>
      <c r="CJ44" s="125"/>
      <c r="CK44" s="130" t="s">
        <v>0</v>
      </c>
      <c r="CL44" s="125"/>
      <c r="CM44" s="185" t="s">
        <v>322</v>
      </c>
      <c r="CN44" s="186" t="s">
        <v>322</v>
      </c>
      <c r="CO44" s="155"/>
      <c r="CP44" s="125">
        <v>3</v>
      </c>
      <c r="CQ44" s="130" t="s">
        <v>0</v>
      </c>
      <c r="CR44" s="125">
        <v>2</v>
      </c>
      <c r="CS44" s="185" t="s">
        <v>269</v>
      </c>
      <c r="CT44" s="186" t="s">
        <v>267</v>
      </c>
      <c r="CU44" s="155"/>
      <c r="CV44" s="125">
        <v>3</v>
      </c>
      <c r="CW44" s="130" t="s">
        <v>0</v>
      </c>
      <c r="CX44" s="125">
        <v>1</v>
      </c>
      <c r="CY44" s="185" t="s">
        <v>269</v>
      </c>
      <c r="CZ44" s="186" t="s">
        <v>267</v>
      </c>
      <c r="DA44" s="155"/>
      <c r="DB44" s="125">
        <v>0</v>
      </c>
      <c r="DC44" s="130" t="s">
        <v>0</v>
      </c>
      <c r="DD44" s="125">
        <v>4</v>
      </c>
      <c r="DE44" s="185" t="s">
        <v>267</v>
      </c>
      <c r="DF44" s="186" t="s">
        <v>267</v>
      </c>
      <c r="DG44" s="155"/>
      <c r="DH44" s="125"/>
      <c r="DI44" s="130" t="s">
        <v>0</v>
      </c>
      <c r="DJ44" s="125"/>
      <c r="DK44" s="185" t="s">
        <v>322</v>
      </c>
      <c r="DL44" s="186" t="s">
        <v>322</v>
      </c>
      <c r="DM44" s="155"/>
      <c r="DN44" s="125">
        <v>4</v>
      </c>
      <c r="DO44" s="130" t="s">
        <v>0</v>
      </c>
      <c r="DP44" s="125">
        <v>0</v>
      </c>
      <c r="DQ44" s="185" t="s">
        <v>269</v>
      </c>
      <c r="DR44" s="186" t="s">
        <v>267</v>
      </c>
      <c r="DS44" s="155"/>
      <c r="DT44" s="125"/>
      <c r="DU44" s="130" t="s">
        <v>0</v>
      </c>
      <c r="DV44" s="125"/>
      <c r="DW44" s="185" t="s">
        <v>322</v>
      </c>
      <c r="DX44" s="186" t="s">
        <v>322</v>
      </c>
      <c r="DY44" s="155"/>
      <c r="DZ44" s="125">
        <v>1</v>
      </c>
      <c r="EA44" s="130" t="s">
        <v>0</v>
      </c>
      <c r="EB44" s="125">
        <v>2</v>
      </c>
      <c r="EC44" s="185" t="s">
        <v>269</v>
      </c>
      <c r="ED44" s="186" t="s">
        <v>267</v>
      </c>
      <c r="EE44" s="155"/>
      <c r="EF44" s="125">
        <v>4</v>
      </c>
      <c r="EG44" s="130" t="s">
        <v>0</v>
      </c>
      <c r="EH44" s="125">
        <v>0</v>
      </c>
      <c r="EI44" s="185" t="s">
        <v>270</v>
      </c>
      <c r="EJ44" s="186" t="s">
        <v>265</v>
      </c>
      <c r="EK44" s="155"/>
      <c r="EL44" s="125"/>
      <c r="EM44" s="130" t="s">
        <v>0</v>
      </c>
      <c r="EN44" s="125"/>
      <c r="EO44" s="185" t="s">
        <v>322</v>
      </c>
      <c r="EP44" s="186" t="s">
        <v>322</v>
      </c>
      <c r="EQ44" s="155"/>
      <c r="ER44" s="125">
        <v>2</v>
      </c>
      <c r="ES44" s="130" t="s">
        <v>0</v>
      </c>
      <c r="ET44" s="125">
        <v>2</v>
      </c>
      <c r="EU44" s="185" t="s">
        <v>269</v>
      </c>
      <c r="EV44" s="186" t="s">
        <v>267</v>
      </c>
      <c r="EW44" s="155"/>
      <c r="EX44" s="125"/>
      <c r="EY44" s="130" t="s">
        <v>0</v>
      </c>
      <c r="EZ44" s="125"/>
      <c r="FA44" s="185" t="s">
        <v>322</v>
      </c>
      <c r="FB44" s="186" t="s">
        <v>322</v>
      </c>
      <c r="FC44" s="155"/>
      <c r="FD44" s="125">
        <v>4</v>
      </c>
      <c r="FE44" s="130" t="s">
        <v>0</v>
      </c>
      <c r="FF44" s="125">
        <v>1</v>
      </c>
      <c r="FG44" s="185" t="s">
        <v>269</v>
      </c>
      <c r="FH44" s="186" t="s">
        <v>267</v>
      </c>
      <c r="FI44" s="155"/>
      <c r="FJ44" s="125">
        <v>1</v>
      </c>
      <c r="FK44" s="130" t="s">
        <v>0</v>
      </c>
      <c r="FL44" s="125">
        <v>3</v>
      </c>
      <c r="FM44" s="185" t="s">
        <v>269</v>
      </c>
      <c r="FN44" s="186" t="s">
        <v>267</v>
      </c>
      <c r="FO44" s="155"/>
      <c r="FP44" s="125">
        <v>3</v>
      </c>
      <c r="FQ44" s="130" t="s">
        <v>0</v>
      </c>
      <c r="FR44" s="125">
        <v>0</v>
      </c>
      <c r="FS44" s="185" t="s">
        <v>374</v>
      </c>
      <c r="FT44" s="186" t="s">
        <v>366</v>
      </c>
      <c r="FU44" s="155"/>
      <c r="FV44" s="125">
        <v>0</v>
      </c>
      <c r="FW44" s="130" t="s">
        <v>0</v>
      </c>
      <c r="FX44" s="125">
        <v>2</v>
      </c>
      <c r="FY44" s="185" t="s">
        <v>374</v>
      </c>
      <c r="FZ44" s="186" t="s">
        <v>374</v>
      </c>
      <c r="GA44" s="155"/>
      <c r="GB44" s="125"/>
      <c r="GC44" s="196" t="s">
        <v>0</v>
      </c>
      <c r="GD44" s="125"/>
      <c r="GE44" s="185" t="s">
        <v>322</v>
      </c>
      <c r="GF44" s="186" t="s">
        <v>322</v>
      </c>
      <c r="GG44" s="155"/>
      <c r="GH44" s="125">
        <v>3</v>
      </c>
      <c r="GI44" s="130" t="s">
        <v>0</v>
      </c>
      <c r="GJ44" s="125">
        <v>0</v>
      </c>
      <c r="GK44" s="185" t="s">
        <v>374</v>
      </c>
      <c r="GL44" s="186" t="s">
        <v>374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322</v>
      </c>
      <c r="GX44" s="186" t="s">
        <v>322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322</v>
      </c>
      <c r="HJ44" s="186" t="s">
        <v>322</v>
      </c>
      <c r="HK44" s="155"/>
      <c r="HL44" s="125">
        <v>4</v>
      </c>
      <c r="HM44" s="130" t="s">
        <v>0</v>
      </c>
      <c r="HN44" s="125">
        <v>0</v>
      </c>
      <c r="HO44" s="185" t="s">
        <v>269</v>
      </c>
      <c r="HP44" s="186" t="s">
        <v>267</v>
      </c>
      <c r="HQ44" s="155"/>
      <c r="HR44" s="125">
        <v>4</v>
      </c>
      <c r="HS44" s="130" t="s">
        <v>0</v>
      </c>
      <c r="HT44" s="125">
        <v>0</v>
      </c>
      <c r="HU44" s="185" t="s">
        <v>267</v>
      </c>
      <c r="HV44" s="186" t="s">
        <v>366</v>
      </c>
      <c r="HW44" s="155"/>
      <c r="HX44" s="125"/>
      <c r="HY44" s="130" t="s">
        <v>0</v>
      </c>
      <c r="HZ44" s="125"/>
      <c r="IA44" s="185" t="s">
        <v>322</v>
      </c>
      <c r="IB44" s="186" t="s">
        <v>322</v>
      </c>
      <c r="IC44" s="155"/>
      <c r="ID44" s="125"/>
      <c r="IE44" s="130" t="s">
        <v>0</v>
      </c>
      <c r="IF44" s="125"/>
      <c r="IG44" s="185" t="s">
        <v>322</v>
      </c>
      <c r="IH44" s="186" t="s">
        <v>322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322</v>
      </c>
      <c r="IZ44" s="186" t="s">
        <v>322</v>
      </c>
      <c r="JA44" s="155"/>
      <c r="JB44" s="125"/>
      <c r="JC44" s="130" t="s">
        <v>0</v>
      </c>
      <c r="JD44" s="125"/>
      <c r="JE44" s="185" t="s">
        <v>322</v>
      </c>
      <c r="JF44" s="186" t="s">
        <v>322</v>
      </c>
      <c r="JG44" s="155"/>
      <c r="JH44" s="125"/>
      <c r="JI44" s="130" t="s">
        <v>0</v>
      </c>
      <c r="JJ44" s="125"/>
      <c r="JK44" s="185" t="s">
        <v>322</v>
      </c>
      <c r="JL44" s="186" t="s">
        <v>322</v>
      </c>
      <c r="JM44" s="155"/>
      <c r="JN44" s="125"/>
      <c r="JO44" s="130" t="s">
        <v>0</v>
      </c>
      <c r="JP44" s="125"/>
      <c r="JQ44" s="185" t="s">
        <v>322</v>
      </c>
      <c r="JR44" s="186" t="s">
        <v>322</v>
      </c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85" t="s">
        <v>322</v>
      </c>
      <c r="KD44" s="186" t="s">
        <v>322</v>
      </c>
      <c r="KE44" s="155"/>
      <c r="KF44" s="125"/>
      <c r="KG44" s="130" t="s">
        <v>0</v>
      </c>
      <c r="KH44" s="125"/>
      <c r="KI44" s="185" t="s">
        <v>322</v>
      </c>
      <c r="KJ44" s="186" t="s">
        <v>322</v>
      </c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85" t="s">
        <v>322</v>
      </c>
      <c r="KV44" s="186" t="s">
        <v>322</v>
      </c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85" t="s">
        <v>322</v>
      </c>
      <c r="LH44" s="186" t="s">
        <v>322</v>
      </c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85" t="s">
        <v>322</v>
      </c>
      <c r="LT44" s="186" t="s">
        <v>322</v>
      </c>
      <c r="LU44" s="155"/>
      <c r="LV44" s="125"/>
      <c r="LW44" s="130" t="s">
        <v>0</v>
      </c>
      <c r="LX44" s="125"/>
      <c r="LY44" s="185" t="s">
        <v>322</v>
      </c>
      <c r="LZ44" s="186" t="s">
        <v>322</v>
      </c>
      <c r="MA44" s="155"/>
      <c r="MB44" s="125"/>
      <c r="MC44" s="130" t="s">
        <v>0</v>
      </c>
      <c r="MD44" s="125"/>
      <c r="ME44" s="185" t="s">
        <v>322</v>
      </c>
      <c r="MF44" s="186" t="s">
        <v>322</v>
      </c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85" t="s">
        <v>322</v>
      </c>
      <c r="MR44" s="186" t="s">
        <v>322</v>
      </c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85" t="s">
        <v>322</v>
      </c>
      <c r="ND44" s="186" t="s">
        <v>322</v>
      </c>
      <c r="NE44" s="155"/>
      <c r="NF44" s="125"/>
      <c r="NG44" s="130" t="s">
        <v>0</v>
      </c>
      <c r="NH44" s="125"/>
      <c r="NI44" s="185" t="s">
        <v>322</v>
      </c>
      <c r="NJ44" s="186" t="s">
        <v>322</v>
      </c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322</v>
      </c>
      <c r="NV44" s="186" t="s">
        <v>322</v>
      </c>
      <c r="NW44" s="163"/>
    </row>
    <row r="45" spans="1:387" ht="15" x14ac:dyDescent="0.2">
      <c r="A45" s="123">
        <f>IF(B45="","",VLOOKUP(B45,'Registrovaní tipéri'!$A$2:$B$101,2,FALSE))</f>
        <v>66</v>
      </c>
      <c r="B45" s="172" t="s">
        <v>314</v>
      </c>
      <c r="C45" s="124"/>
      <c r="D45" s="170">
        <v>1</v>
      </c>
      <c r="E45" s="175" t="s">
        <v>0</v>
      </c>
      <c r="F45" s="167">
        <v>2</v>
      </c>
      <c r="G45" s="175" t="s">
        <v>271</v>
      </c>
      <c r="H45" s="174" t="s">
        <v>267</v>
      </c>
      <c r="I45" s="25"/>
      <c r="J45" s="187"/>
      <c r="K45" s="187" t="s">
        <v>0</v>
      </c>
      <c r="L45" s="187"/>
      <c r="M45" s="185" t="s">
        <v>322</v>
      </c>
      <c r="N45" s="186" t="s">
        <v>322</v>
      </c>
      <c r="O45" s="148"/>
      <c r="P45" s="125">
        <v>3</v>
      </c>
      <c r="Q45" s="130" t="s">
        <v>0</v>
      </c>
      <c r="R45" s="125">
        <v>0</v>
      </c>
      <c r="S45" s="185" t="s">
        <v>271</v>
      </c>
      <c r="T45" s="186" t="s">
        <v>270</v>
      </c>
      <c r="U45" s="155"/>
      <c r="V45" s="125">
        <v>2</v>
      </c>
      <c r="W45" s="130" t="s">
        <v>0</v>
      </c>
      <c r="X45" s="125">
        <v>2</v>
      </c>
      <c r="Y45" s="185" t="s">
        <v>271</v>
      </c>
      <c r="Z45" s="186" t="s">
        <v>267</v>
      </c>
      <c r="AA45" s="155"/>
      <c r="AB45" s="125">
        <v>3</v>
      </c>
      <c r="AC45" s="130" t="s">
        <v>0</v>
      </c>
      <c r="AD45" s="125">
        <v>0</v>
      </c>
      <c r="AE45" s="192" t="s">
        <v>267</v>
      </c>
      <c r="AF45" s="193" t="s">
        <v>262</v>
      </c>
      <c r="AG45" s="155"/>
      <c r="AH45" s="125">
        <v>3</v>
      </c>
      <c r="AI45" s="130" t="s">
        <v>0</v>
      </c>
      <c r="AJ45" s="125">
        <v>1</v>
      </c>
      <c r="AK45" s="185" t="s">
        <v>271</v>
      </c>
      <c r="AL45" s="186" t="s">
        <v>266</v>
      </c>
      <c r="AM45" s="155"/>
      <c r="AN45" s="125">
        <v>1</v>
      </c>
      <c r="AO45" s="130" t="s">
        <v>0</v>
      </c>
      <c r="AP45" s="125">
        <v>3</v>
      </c>
      <c r="AQ45" s="185" t="s">
        <v>271</v>
      </c>
      <c r="AR45" s="186" t="s">
        <v>267</v>
      </c>
      <c r="AS45" s="155"/>
      <c r="AT45" s="125">
        <v>1</v>
      </c>
      <c r="AU45" s="130" t="s">
        <v>0</v>
      </c>
      <c r="AV45" s="125">
        <v>2</v>
      </c>
      <c r="AW45" s="185" t="s">
        <v>271</v>
      </c>
      <c r="AX45" s="186" t="s">
        <v>267</v>
      </c>
      <c r="AY45" s="155"/>
      <c r="AZ45" s="125"/>
      <c r="BA45" s="130" t="s">
        <v>0</v>
      </c>
      <c r="BB45" s="125"/>
      <c r="BC45" s="185" t="s">
        <v>322</v>
      </c>
      <c r="BD45" s="186" t="s">
        <v>322</v>
      </c>
      <c r="BE45" s="155"/>
      <c r="BF45" s="125">
        <v>2</v>
      </c>
      <c r="BG45" s="130" t="s">
        <v>0</v>
      </c>
      <c r="BH45" s="125">
        <v>1</v>
      </c>
      <c r="BI45" s="185" t="s">
        <v>269</v>
      </c>
      <c r="BJ45" s="186" t="s">
        <v>267</v>
      </c>
      <c r="BK45" s="155"/>
      <c r="BL45" s="125"/>
      <c r="BM45" s="130" t="s">
        <v>0</v>
      </c>
      <c r="BN45" s="125"/>
      <c r="BO45" s="185" t="s">
        <v>322</v>
      </c>
      <c r="BP45" s="186" t="s">
        <v>322</v>
      </c>
      <c r="BQ45" s="155"/>
      <c r="BR45" s="125"/>
      <c r="BS45" s="130" t="s">
        <v>0</v>
      </c>
      <c r="BT45" s="125"/>
      <c r="BU45" s="185" t="s">
        <v>322</v>
      </c>
      <c r="BV45" s="186" t="s">
        <v>322</v>
      </c>
      <c r="BW45" s="155"/>
      <c r="BX45" s="125"/>
      <c r="BY45" s="130" t="s">
        <v>0</v>
      </c>
      <c r="BZ45" s="125"/>
      <c r="CA45" s="185" t="s">
        <v>322</v>
      </c>
      <c r="CB45" s="186" t="s">
        <v>322</v>
      </c>
      <c r="CC45" s="155"/>
      <c r="CD45" s="125"/>
      <c r="CE45" s="130" t="s">
        <v>0</v>
      </c>
      <c r="CF45" s="125"/>
      <c r="CG45" s="185" t="s">
        <v>322</v>
      </c>
      <c r="CH45" s="186" t="s">
        <v>322</v>
      </c>
      <c r="CI45" s="155"/>
      <c r="CJ45" s="125"/>
      <c r="CK45" s="130" t="s">
        <v>0</v>
      </c>
      <c r="CL45" s="125"/>
      <c r="CM45" s="185" t="s">
        <v>322</v>
      </c>
      <c r="CN45" s="186" t="s">
        <v>322</v>
      </c>
      <c r="CO45" s="155"/>
      <c r="CP45" s="125"/>
      <c r="CQ45" s="130" t="s">
        <v>0</v>
      </c>
      <c r="CR45" s="125"/>
      <c r="CS45" s="185" t="s">
        <v>322</v>
      </c>
      <c r="CT45" s="186" t="s">
        <v>322</v>
      </c>
      <c r="CU45" s="155"/>
      <c r="CV45" s="125"/>
      <c r="CW45" s="130" t="s">
        <v>0</v>
      </c>
      <c r="CX45" s="125"/>
      <c r="CY45" s="185" t="s">
        <v>322</v>
      </c>
      <c r="CZ45" s="186" t="s">
        <v>322</v>
      </c>
      <c r="DA45" s="155"/>
      <c r="DB45" s="125"/>
      <c r="DC45" s="130" t="s">
        <v>0</v>
      </c>
      <c r="DD45" s="125"/>
      <c r="DE45" s="185" t="s">
        <v>322</v>
      </c>
      <c r="DF45" s="186" t="s">
        <v>322</v>
      </c>
      <c r="DG45" s="155"/>
      <c r="DH45" s="125"/>
      <c r="DI45" s="130" t="s">
        <v>0</v>
      </c>
      <c r="DJ45" s="125"/>
      <c r="DK45" s="185" t="s">
        <v>322</v>
      </c>
      <c r="DL45" s="186" t="s">
        <v>322</v>
      </c>
      <c r="DM45" s="155"/>
      <c r="DN45" s="125"/>
      <c r="DO45" s="130" t="s">
        <v>0</v>
      </c>
      <c r="DP45" s="125"/>
      <c r="DQ45" s="185" t="s">
        <v>322</v>
      </c>
      <c r="DR45" s="186" t="s">
        <v>322</v>
      </c>
      <c r="DS45" s="155"/>
      <c r="DT45" s="125"/>
      <c r="DU45" s="130" t="s">
        <v>0</v>
      </c>
      <c r="DV45" s="125"/>
      <c r="DW45" s="185" t="s">
        <v>322</v>
      </c>
      <c r="DX45" s="186" t="s">
        <v>322</v>
      </c>
      <c r="DY45" s="155"/>
      <c r="DZ45" s="125"/>
      <c r="EA45" s="130" t="s">
        <v>0</v>
      </c>
      <c r="EB45" s="125"/>
      <c r="EC45" s="185" t="s">
        <v>322</v>
      </c>
      <c r="ED45" s="186" t="s">
        <v>322</v>
      </c>
      <c r="EE45" s="155"/>
      <c r="EF45" s="125"/>
      <c r="EG45" s="130" t="s">
        <v>0</v>
      </c>
      <c r="EH45" s="125"/>
      <c r="EI45" s="185" t="s">
        <v>322</v>
      </c>
      <c r="EJ45" s="186" t="s">
        <v>322</v>
      </c>
      <c r="EK45" s="155"/>
      <c r="EL45" s="125"/>
      <c r="EM45" s="130" t="s">
        <v>0</v>
      </c>
      <c r="EN45" s="125"/>
      <c r="EO45" s="185" t="s">
        <v>322</v>
      </c>
      <c r="EP45" s="186" t="s">
        <v>322</v>
      </c>
      <c r="EQ45" s="155"/>
      <c r="ER45" s="125"/>
      <c r="ES45" s="130" t="s">
        <v>0</v>
      </c>
      <c r="ET45" s="125"/>
      <c r="EU45" s="185" t="s">
        <v>322</v>
      </c>
      <c r="EV45" s="186" t="s">
        <v>322</v>
      </c>
      <c r="EW45" s="155"/>
      <c r="EX45" s="125"/>
      <c r="EY45" s="130" t="s">
        <v>0</v>
      </c>
      <c r="EZ45" s="125"/>
      <c r="FA45" s="185" t="s">
        <v>322</v>
      </c>
      <c r="FB45" s="186" t="s">
        <v>322</v>
      </c>
      <c r="FC45" s="155"/>
      <c r="FD45" s="125"/>
      <c r="FE45" s="130" t="s">
        <v>0</v>
      </c>
      <c r="FF45" s="125"/>
      <c r="FG45" s="185" t="s">
        <v>322</v>
      </c>
      <c r="FH45" s="186" t="s">
        <v>322</v>
      </c>
      <c r="FI45" s="155"/>
      <c r="FJ45" s="125"/>
      <c r="FK45" s="130" t="s">
        <v>0</v>
      </c>
      <c r="FL45" s="125"/>
      <c r="FM45" s="185" t="s">
        <v>322</v>
      </c>
      <c r="FN45" s="186" t="s">
        <v>322</v>
      </c>
      <c r="FO45" s="155"/>
      <c r="FP45" s="125"/>
      <c r="FQ45" s="130" t="s">
        <v>0</v>
      </c>
      <c r="FR45" s="125"/>
      <c r="FS45" s="185" t="s">
        <v>322</v>
      </c>
      <c r="FT45" s="186" t="s">
        <v>322</v>
      </c>
      <c r="FU45" s="155"/>
      <c r="FV45" s="125"/>
      <c r="FW45" s="130" t="s">
        <v>0</v>
      </c>
      <c r="FX45" s="125"/>
      <c r="FY45" s="185" t="s">
        <v>322</v>
      </c>
      <c r="FZ45" s="186" t="s">
        <v>322</v>
      </c>
      <c r="GA45" s="155"/>
      <c r="GB45" s="125"/>
      <c r="GC45" s="196" t="s">
        <v>0</v>
      </c>
      <c r="GD45" s="125"/>
      <c r="GE45" s="185" t="s">
        <v>322</v>
      </c>
      <c r="GF45" s="186" t="s">
        <v>322</v>
      </c>
      <c r="GG45" s="155"/>
      <c r="GH45" s="125"/>
      <c r="GI45" s="130" t="s">
        <v>0</v>
      </c>
      <c r="GJ45" s="125"/>
      <c r="GK45" s="185" t="s">
        <v>322</v>
      </c>
      <c r="GL45" s="186" t="s">
        <v>322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322</v>
      </c>
      <c r="GX45" s="186" t="s">
        <v>322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322</v>
      </c>
      <c r="HJ45" s="186" t="s">
        <v>322</v>
      </c>
      <c r="HK45" s="155"/>
      <c r="HL45" s="125"/>
      <c r="HM45" s="130" t="s">
        <v>0</v>
      </c>
      <c r="HN45" s="125"/>
      <c r="HO45" s="185" t="s">
        <v>322</v>
      </c>
      <c r="HP45" s="186" t="s">
        <v>322</v>
      </c>
      <c r="HQ45" s="155"/>
      <c r="HR45" s="125"/>
      <c r="HS45" s="130" t="s">
        <v>0</v>
      </c>
      <c r="HT45" s="125"/>
      <c r="HU45" s="185" t="s">
        <v>322</v>
      </c>
      <c r="HV45" s="186" t="s">
        <v>322</v>
      </c>
      <c r="HW45" s="155"/>
      <c r="HX45" s="125"/>
      <c r="HY45" s="130" t="s">
        <v>0</v>
      </c>
      <c r="HZ45" s="125"/>
      <c r="IA45" s="185" t="s">
        <v>322</v>
      </c>
      <c r="IB45" s="186" t="s">
        <v>322</v>
      </c>
      <c r="IC45" s="155"/>
      <c r="ID45" s="125"/>
      <c r="IE45" s="130" t="s">
        <v>0</v>
      </c>
      <c r="IF45" s="125"/>
      <c r="IG45" s="185" t="s">
        <v>322</v>
      </c>
      <c r="IH45" s="186" t="s">
        <v>322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322</v>
      </c>
      <c r="IZ45" s="186" t="s">
        <v>322</v>
      </c>
      <c r="JA45" s="155"/>
      <c r="JB45" s="125"/>
      <c r="JC45" s="130" t="s">
        <v>0</v>
      </c>
      <c r="JD45" s="125"/>
      <c r="JE45" s="185" t="s">
        <v>322</v>
      </c>
      <c r="JF45" s="186" t="s">
        <v>322</v>
      </c>
      <c r="JG45" s="155"/>
      <c r="JH45" s="125"/>
      <c r="JI45" s="130" t="s">
        <v>0</v>
      </c>
      <c r="JJ45" s="125"/>
      <c r="JK45" s="185" t="s">
        <v>322</v>
      </c>
      <c r="JL45" s="186" t="s">
        <v>322</v>
      </c>
      <c r="JM45" s="155"/>
      <c r="JN45" s="125"/>
      <c r="JO45" s="130" t="s">
        <v>0</v>
      </c>
      <c r="JP45" s="125"/>
      <c r="JQ45" s="185" t="s">
        <v>322</v>
      </c>
      <c r="JR45" s="186" t="s">
        <v>322</v>
      </c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85" t="s">
        <v>322</v>
      </c>
      <c r="KD45" s="186" t="s">
        <v>322</v>
      </c>
      <c r="KE45" s="155"/>
      <c r="KF45" s="125"/>
      <c r="KG45" s="130" t="s">
        <v>0</v>
      </c>
      <c r="KH45" s="125"/>
      <c r="KI45" s="185" t="s">
        <v>322</v>
      </c>
      <c r="KJ45" s="186" t="s">
        <v>322</v>
      </c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85" t="s">
        <v>322</v>
      </c>
      <c r="KV45" s="186" t="s">
        <v>322</v>
      </c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85" t="s">
        <v>322</v>
      </c>
      <c r="LH45" s="186" t="s">
        <v>322</v>
      </c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85" t="s">
        <v>322</v>
      </c>
      <c r="LT45" s="186" t="s">
        <v>322</v>
      </c>
      <c r="LU45" s="155"/>
      <c r="LV45" s="125"/>
      <c r="LW45" s="130" t="s">
        <v>0</v>
      </c>
      <c r="LX45" s="125"/>
      <c r="LY45" s="185" t="s">
        <v>322</v>
      </c>
      <c r="LZ45" s="186" t="s">
        <v>322</v>
      </c>
      <c r="MA45" s="155"/>
      <c r="MB45" s="125"/>
      <c r="MC45" s="130" t="s">
        <v>0</v>
      </c>
      <c r="MD45" s="125"/>
      <c r="ME45" s="185" t="s">
        <v>322</v>
      </c>
      <c r="MF45" s="186" t="s">
        <v>322</v>
      </c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85" t="s">
        <v>322</v>
      </c>
      <c r="MR45" s="186" t="s">
        <v>322</v>
      </c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85" t="s">
        <v>322</v>
      </c>
      <c r="ND45" s="186" t="s">
        <v>322</v>
      </c>
      <c r="NE45" s="155"/>
      <c r="NF45" s="125"/>
      <c r="NG45" s="130" t="s">
        <v>0</v>
      </c>
      <c r="NH45" s="125"/>
      <c r="NI45" s="185" t="s">
        <v>322</v>
      </c>
      <c r="NJ45" s="186" t="s">
        <v>322</v>
      </c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322</v>
      </c>
      <c r="NV45" s="186" t="s">
        <v>322</v>
      </c>
      <c r="NW45" s="163"/>
    </row>
    <row r="46" spans="1:387" ht="15" x14ac:dyDescent="0.2">
      <c r="A46" s="123">
        <f>IF(B46="","",VLOOKUP(B46,'Registrovaní tipéri'!$A$2:$B$101,2,FALSE))</f>
        <v>69</v>
      </c>
      <c r="B46" s="172" t="s">
        <v>317</v>
      </c>
      <c r="C46" s="124"/>
      <c r="D46" s="170">
        <v>1</v>
      </c>
      <c r="E46" s="175" t="s">
        <v>0</v>
      </c>
      <c r="F46" s="167">
        <v>0</v>
      </c>
      <c r="G46" s="184" t="s">
        <v>311</v>
      </c>
      <c r="H46" s="183" t="s">
        <v>310</v>
      </c>
      <c r="I46" s="25"/>
      <c r="J46" s="187">
        <v>0</v>
      </c>
      <c r="K46" s="187" t="s">
        <v>0</v>
      </c>
      <c r="L46" s="187">
        <v>2</v>
      </c>
      <c r="M46" s="185" t="s">
        <v>269</v>
      </c>
      <c r="N46" s="186" t="s">
        <v>267</v>
      </c>
      <c r="O46" s="148"/>
      <c r="P46" s="125">
        <v>4</v>
      </c>
      <c r="Q46" s="130" t="s">
        <v>0</v>
      </c>
      <c r="R46" s="125">
        <v>0</v>
      </c>
      <c r="S46" s="185" t="s">
        <v>269</v>
      </c>
      <c r="T46" s="186" t="s">
        <v>267</v>
      </c>
      <c r="U46" s="155"/>
      <c r="V46" s="125">
        <v>2</v>
      </c>
      <c r="W46" s="130" t="s">
        <v>0</v>
      </c>
      <c r="X46" s="125">
        <v>3</v>
      </c>
      <c r="Y46" s="185" t="s">
        <v>267</v>
      </c>
      <c r="Z46" s="186" t="s">
        <v>257</v>
      </c>
      <c r="AA46" s="155"/>
      <c r="AB46" s="125">
        <v>4</v>
      </c>
      <c r="AC46" s="130" t="s">
        <v>0</v>
      </c>
      <c r="AD46" s="125">
        <v>0</v>
      </c>
      <c r="AE46" s="192" t="s">
        <v>267</v>
      </c>
      <c r="AF46" s="193" t="s">
        <v>257</v>
      </c>
      <c r="AG46" s="155"/>
      <c r="AH46" s="125"/>
      <c r="AI46" s="130" t="s">
        <v>0</v>
      </c>
      <c r="AJ46" s="125"/>
      <c r="AK46" s="185" t="s">
        <v>322</v>
      </c>
      <c r="AL46" s="186" t="s">
        <v>322</v>
      </c>
      <c r="AM46" s="155"/>
      <c r="AN46" s="125">
        <v>0</v>
      </c>
      <c r="AO46" s="130" t="s">
        <v>0</v>
      </c>
      <c r="AP46" s="125">
        <v>1</v>
      </c>
      <c r="AQ46" s="185" t="s">
        <v>267</v>
      </c>
      <c r="AR46" s="186" t="s">
        <v>257</v>
      </c>
      <c r="AS46" s="155"/>
      <c r="AT46" s="125">
        <v>0</v>
      </c>
      <c r="AU46" s="130" t="s">
        <v>0</v>
      </c>
      <c r="AV46" s="125">
        <v>1</v>
      </c>
      <c r="AW46" s="185" t="s">
        <v>268</v>
      </c>
      <c r="AX46" s="186" t="s">
        <v>254</v>
      </c>
      <c r="AY46" s="155"/>
      <c r="AZ46" s="125"/>
      <c r="BA46" s="130" t="s">
        <v>0</v>
      </c>
      <c r="BB46" s="125"/>
      <c r="BC46" s="185" t="s">
        <v>322</v>
      </c>
      <c r="BD46" s="186" t="s">
        <v>322</v>
      </c>
      <c r="BE46" s="155"/>
      <c r="BF46" s="125">
        <v>2</v>
      </c>
      <c r="BG46" s="130" t="s">
        <v>0</v>
      </c>
      <c r="BH46" s="125">
        <v>3</v>
      </c>
      <c r="BI46" s="185" t="s">
        <v>337</v>
      </c>
      <c r="BJ46" s="186" t="s">
        <v>338</v>
      </c>
      <c r="BK46" s="155"/>
      <c r="BL46" s="125"/>
      <c r="BM46" s="130" t="s">
        <v>0</v>
      </c>
      <c r="BN46" s="125"/>
      <c r="BO46" s="185" t="s">
        <v>322</v>
      </c>
      <c r="BP46" s="186" t="s">
        <v>322</v>
      </c>
      <c r="BQ46" s="155"/>
      <c r="BR46" s="125">
        <v>1</v>
      </c>
      <c r="BS46" s="130" t="s">
        <v>0</v>
      </c>
      <c r="BT46" s="125">
        <v>0</v>
      </c>
      <c r="BU46" s="185" t="s">
        <v>267</v>
      </c>
      <c r="BV46" s="186" t="s">
        <v>252</v>
      </c>
      <c r="BW46" s="155"/>
      <c r="BX46" s="125">
        <v>4</v>
      </c>
      <c r="BY46" s="130" t="s">
        <v>0</v>
      </c>
      <c r="BZ46" s="125">
        <v>0</v>
      </c>
      <c r="CA46" s="130" t="s">
        <v>267</v>
      </c>
      <c r="CB46" s="169" t="s">
        <v>257</v>
      </c>
      <c r="CC46" s="155"/>
      <c r="CD46" s="125">
        <v>2</v>
      </c>
      <c r="CE46" s="130" t="s">
        <v>0</v>
      </c>
      <c r="CF46" s="125">
        <v>1</v>
      </c>
      <c r="CG46" s="185" t="s">
        <v>341</v>
      </c>
      <c r="CH46" s="186" t="s">
        <v>344</v>
      </c>
      <c r="CI46" s="155"/>
      <c r="CJ46" s="125">
        <v>1</v>
      </c>
      <c r="CK46" s="130" t="s">
        <v>0</v>
      </c>
      <c r="CL46" s="125">
        <v>3</v>
      </c>
      <c r="CM46" s="185" t="s">
        <v>266</v>
      </c>
      <c r="CN46" s="186" t="s">
        <v>267</v>
      </c>
      <c r="CO46" s="155"/>
      <c r="CP46" s="125">
        <v>3</v>
      </c>
      <c r="CQ46" s="130" t="s">
        <v>0</v>
      </c>
      <c r="CR46" s="125">
        <v>2</v>
      </c>
      <c r="CS46" s="185" t="s">
        <v>311</v>
      </c>
      <c r="CT46" s="186" t="s">
        <v>268</v>
      </c>
      <c r="CU46" s="155"/>
      <c r="CV46" s="125">
        <v>2</v>
      </c>
      <c r="CW46" s="130" t="s">
        <v>0</v>
      </c>
      <c r="CX46" s="125">
        <v>0</v>
      </c>
      <c r="CY46" s="185" t="s">
        <v>257</v>
      </c>
      <c r="CZ46" s="186" t="s">
        <v>267</v>
      </c>
      <c r="DA46" s="155"/>
      <c r="DB46" s="125">
        <v>0</v>
      </c>
      <c r="DC46" s="130" t="s">
        <v>0</v>
      </c>
      <c r="DD46" s="125">
        <v>1</v>
      </c>
      <c r="DE46" s="185" t="s">
        <v>266</v>
      </c>
      <c r="DF46" s="186" t="s">
        <v>267</v>
      </c>
      <c r="DG46" s="155"/>
      <c r="DH46" s="125">
        <v>3</v>
      </c>
      <c r="DI46" s="130" t="s">
        <v>0</v>
      </c>
      <c r="DJ46" s="125">
        <v>2</v>
      </c>
      <c r="DK46" s="185" t="s">
        <v>355</v>
      </c>
      <c r="DL46" s="186" t="s">
        <v>356</v>
      </c>
      <c r="DM46" s="155"/>
      <c r="DN46" s="125">
        <v>3</v>
      </c>
      <c r="DO46" s="130" t="s">
        <v>0</v>
      </c>
      <c r="DP46" s="125">
        <v>0</v>
      </c>
      <c r="DQ46" s="185" t="s">
        <v>269</v>
      </c>
      <c r="DR46" s="186" t="s">
        <v>254</v>
      </c>
      <c r="DS46" s="155"/>
      <c r="DT46" s="125">
        <v>4</v>
      </c>
      <c r="DU46" s="130" t="s">
        <v>0</v>
      </c>
      <c r="DV46" s="125">
        <v>0</v>
      </c>
      <c r="DW46" s="185" t="s">
        <v>272</v>
      </c>
      <c r="DX46" s="186" t="s">
        <v>262</v>
      </c>
      <c r="DY46" s="155"/>
      <c r="DZ46" s="125">
        <v>2</v>
      </c>
      <c r="EA46" s="130" t="s">
        <v>0</v>
      </c>
      <c r="EB46" s="125">
        <v>2</v>
      </c>
      <c r="EC46" s="185" t="s">
        <v>364</v>
      </c>
      <c r="ED46" s="186" t="s">
        <v>254</v>
      </c>
      <c r="EE46" s="155"/>
      <c r="EF46" s="125"/>
      <c r="EG46" s="130" t="s">
        <v>0</v>
      </c>
      <c r="EH46" s="125"/>
      <c r="EI46" s="185" t="s">
        <v>322</v>
      </c>
      <c r="EJ46" s="186" t="s">
        <v>322</v>
      </c>
      <c r="EK46" s="155"/>
      <c r="EL46" s="125">
        <v>2</v>
      </c>
      <c r="EM46" s="130" t="s">
        <v>0</v>
      </c>
      <c r="EN46" s="125">
        <v>1</v>
      </c>
      <c r="EO46" s="185" t="s">
        <v>267</v>
      </c>
      <c r="EP46" s="186" t="s">
        <v>254</v>
      </c>
      <c r="EQ46" s="155"/>
      <c r="ER46" s="125"/>
      <c r="ES46" s="130" t="s">
        <v>0</v>
      </c>
      <c r="ET46" s="125"/>
      <c r="EU46" s="185" t="s">
        <v>322</v>
      </c>
      <c r="EV46" s="186" t="s">
        <v>322</v>
      </c>
      <c r="EW46" s="155"/>
      <c r="EX46" s="125"/>
      <c r="EY46" s="130" t="s">
        <v>0</v>
      </c>
      <c r="EZ46" s="125"/>
      <c r="FA46" s="185" t="s">
        <v>322</v>
      </c>
      <c r="FB46" s="186" t="s">
        <v>322</v>
      </c>
      <c r="FC46" s="155"/>
      <c r="FD46" s="125"/>
      <c r="FE46" s="130" t="s">
        <v>0</v>
      </c>
      <c r="FF46" s="125"/>
      <c r="FG46" s="185" t="s">
        <v>322</v>
      </c>
      <c r="FH46" s="186" t="s">
        <v>322</v>
      </c>
      <c r="FI46" s="155"/>
      <c r="FJ46" s="125"/>
      <c r="FK46" s="130" t="s">
        <v>0</v>
      </c>
      <c r="FL46" s="125"/>
      <c r="FM46" s="185" t="s">
        <v>322</v>
      </c>
      <c r="FN46" s="186" t="s">
        <v>322</v>
      </c>
      <c r="FO46" s="155"/>
      <c r="FP46" s="125"/>
      <c r="FQ46" s="130" t="s">
        <v>0</v>
      </c>
      <c r="FR46" s="125"/>
      <c r="FS46" s="185" t="s">
        <v>322</v>
      </c>
      <c r="FT46" s="186" t="s">
        <v>322</v>
      </c>
      <c r="FU46" s="155"/>
      <c r="FV46" s="125"/>
      <c r="FW46" s="130" t="s">
        <v>0</v>
      </c>
      <c r="FX46" s="125"/>
      <c r="FY46" s="185" t="s">
        <v>322</v>
      </c>
      <c r="FZ46" s="186" t="s">
        <v>322</v>
      </c>
      <c r="GA46" s="155"/>
      <c r="GB46" s="125">
        <v>2</v>
      </c>
      <c r="GC46" s="196" t="s">
        <v>0</v>
      </c>
      <c r="GD46" s="125">
        <v>3</v>
      </c>
      <c r="GE46" s="185" t="s">
        <v>267</v>
      </c>
      <c r="GF46" s="186" t="s">
        <v>378</v>
      </c>
      <c r="GG46" s="155"/>
      <c r="GH46" s="125"/>
      <c r="GI46" s="130" t="s">
        <v>0</v>
      </c>
      <c r="GJ46" s="125"/>
      <c r="GK46" s="185" t="s">
        <v>322</v>
      </c>
      <c r="GL46" s="186" t="s">
        <v>322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322</v>
      </c>
      <c r="GX46" s="186" t="s">
        <v>322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267</v>
      </c>
      <c r="HJ46" s="186" t="s">
        <v>254</v>
      </c>
      <c r="HK46" s="155"/>
      <c r="HL46" s="125">
        <v>3</v>
      </c>
      <c r="HM46" s="130" t="s">
        <v>0</v>
      </c>
      <c r="HN46" s="125">
        <v>0</v>
      </c>
      <c r="HO46" s="185" t="s">
        <v>267</v>
      </c>
      <c r="HP46" s="186" t="s">
        <v>254</v>
      </c>
      <c r="HQ46" s="155"/>
      <c r="HR46" s="125"/>
      <c r="HS46" s="130" t="s">
        <v>0</v>
      </c>
      <c r="HT46" s="125"/>
      <c r="HU46" s="185" t="s">
        <v>322</v>
      </c>
      <c r="HV46" s="186" t="s">
        <v>322</v>
      </c>
      <c r="HW46" s="155"/>
      <c r="HX46" s="125">
        <v>0</v>
      </c>
      <c r="HY46" s="130" t="s">
        <v>0</v>
      </c>
      <c r="HZ46" s="125">
        <v>2</v>
      </c>
      <c r="IA46" s="185" t="s">
        <v>266</v>
      </c>
      <c r="IB46" s="186" t="s">
        <v>267</v>
      </c>
      <c r="IC46" s="155"/>
      <c r="ID46" s="125">
        <v>0</v>
      </c>
      <c r="IE46" s="130" t="s">
        <v>0</v>
      </c>
      <c r="IF46" s="125">
        <v>2</v>
      </c>
      <c r="IG46" s="185" t="s">
        <v>266</v>
      </c>
      <c r="IH46" s="186" t="s">
        <v>267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407</v>
      </c>
      <c r="IZ46" s="186" t="s">
        <v>254</v>
      </c>
      <c r="JA46" s="155"/>
      <c r="JB46" s="125"/>
      <c r="JC46" s="130" t="s">
        <v>0</v>
      </c>
      <c r="JD46" s="125"/>
      <c r="JE46" s="185" t="s">
        <v>322</v>
      </c>
      <c r="JF46" s="186" t="s">
        <v>322</v>
      </c>
      <c r="JG46" s="155"/>
      <c r="JH46" s="125">
        <v>1</v>
      </c>
      <c r="JI46" s="130" t="s">
        <v>0</v>
      </c>
      <c r="JJ46" s="125">
        <v>2</v>
      </c>
      <c r="JK46" s="185" t="s">
        <v>267</v>
      </c>
      <c r="JL46" s="186" t="s">
        <v>269</v>
      </c>
      <c r="JM46" s="155"/>
      <c r="JN46" s="125"/>
      <c r="JO46" s="130" t="s">
        <v>0</v>
      </c>
      <c r="JP46" s="125"/>
      <c r="JQ46" s="185" t="s">
        <v>322</v>
      </c>
      <c r="JR46" s="186" t="s">
        <v>322</v>
      </c>
      <c r="JS46" s="155"/>
      <c r="JT46" s="125"/>
      <c r="JU46" s="130" t="s">
        <v>0</v>
      </c>
      <c r="JV46" s="125"/>
      <c r="JW46" s="130"/>
      <c r="JX46" s="169"/>
      <c r="JY46" s="155"/>
      <c r="JZ46" s="125">
        <v>2</v>
      </c>
      <c r="KA46" s="130" t="s">
        <v>0</v>
      </c>
      <c r="KB46" s="125">
        <v>2</v>
      </c>
      <c r="KC46" s="185" t="s">
        <v>267</v>
      </c>
      <c r="KD46" s="186" t="s">
        <v>412</v>
      </c>
      <c r="KE46" s="155"/>
      <c r="KF46" s="125"/>
      <c r="KG46" s="130" t="s">
        <v>0</v>
      </c>
      <c r="KH46" s="125"/>
      <c r="KI46" s="185" t="s">
        <v>322</v>
      </c>
      <c r="KJ46" s="186" t="s">
        <v>322</v>
      </c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85" t="s">
        <v>322</v>
      </c>
      <c r="KV46" s="186" t="s">
        <v>322</v>
      </c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85" t="s">
        <v>322</v>
      </c>
      <c r="LH46" s="186" t="s">
        <v>322</v>
      </c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85" t="s">
        <v>322</v>
      </c>
      <c r="LT46" s="186" t="s">
        <v>322</v>
      </c>
      <c r="LU46" s="155"/>
      <c r="LV46" s="125"/>
      <c r="LW46" s="130" t="s">
        <v>0</v>
      </c>
      <c r="LX46" s="125"/>
      <c r="LY46" s="185" t="s">
        <v>322</v>
      </c>
      <c r="LZ46" s="186" t="s">
        <v>322</v>
      </c>
      <c r="MA46" s="155"/>
      <c r="MB46" s="125">
        <v>3</v>
      </c>
      <c r="MC46" s="130" t="s">
        <v>0</v>
      </c>
      <c r="MD46" s="125">
        <v>1</v>
      </c>
      <c r="ME46" s="185" t="s">
        <v>268</v>
      </c>
      <c r="MF46" s="186" t="s">
        <v>254</v>
      </c>
      <c r="MG46" s="155"/>
      <c r="MH46" s="125"/>
      <c r="MI46" s="130" t="s">
        <v>0</v>
      </c>
      <c r="MJ46" s="125"/>
      <c r="MK46" s="130"/>
      <c r="ML46" s="169"/>
      <c r="MM46" s="155"/>
      <c r="MN46" s="125">
        <v>2</v>
      </c>
      <c r="MO46" s="130" t="s">
        <v>0</v>
      </c>
      <c r="MP46" s="125">
        <v>3</v>
      </c>
      <c r="MQ46" s="185" t="s">
        <v>267</v>
      </c>
      <c r="MR46" s="186" t="s">
        <v>254</v>
      </c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85" t="s">
        <v>322</v>
      </c>
      <c r="ND46" s="186" t="s">
        <v>322</v>
      </c>
      <c r="NE46" s="155"/>
      <c r="NF46" s="125"/>
      <c r="NG46" s="130" t="s">
        <v>0</v>
      </c>
      <c r="NH46" s="125"/>
      <c r="NI46" s="185" t="s">
        <v>322</v>
      </c>
      <c r="NJ46" s="186" t="s">
        <v>322</v>
      </c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322</v>
      </c>
      <c r="NV46" s="186" t="s">
        <v>322</v>
      </c>
      <c r="NW46" s="163"/>
    </row>
    <row r="47" spans="1:387" ht="15" x14ac:dyDescent="0.2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267</v>
      </c>
      <c r="H47" s="177" t="s">
        <v>257</v>
      </c>
      <c r="I47" s="25"/>
      <c r="J47" s="187"/>
      <c r="K47" s="187" t="s">
        <v>0</v>
      </c>
      <c r="L47" s="187"/>
      <c r="M47" s="185" t="s">
        <v>322</v>
      </c>
      <c r="N47" s="186" t="s">
        <v>322</v>
      </c>
      <c r="O47" s="148"/>
      <c r="P47" s="125">
        <v>2</v>
      </c>
      <c r="Q47" s="130" t="s">
        <v>0</v>
      </c>
      <c r="R47" s="125">
        <v>0</v>
      </c>
      <c r="S47" s="185" t="s">
        <v>267</v>
      </c>
      <c r="T47" s="186" t="s">
        <v>257</v>
      </c>
      <c r="U47" s="155"/>
      <c r="V47" s="125"/>
      <c r="W47" s="130" t="s">
        <v>0</v>
      </c>
      <c r="X47" s="125"/>
      <c r="Y47" s="185" t="s">
        <v>322</v>
      </c>
      <c r="Z47" s="186" t="s">
        <v>322</v>
      </c>
      <c r="AA47" s="155"/>
      <c r="AB47" s="125">
        <v>3</v>
      </c>
      <c r="AC47" s="130" t="s">
        <v>0</v>
      </c>
      <c r="AD47" s="125">
        <v>0</v>
      </c>
      <c r="AE47" s="192" t="s">
        <v>267</v>
      </c>
      <c r="AF47" s="193" t="s">
        <v>257</v>
      </c>
      <c r="AG47" s="155"/>
      <c r="AH47" s="125">
        <v>2</v>
      </c>
      <c r="AI47" s="130" t="s">
        <v>0</v>
      </c>
      <c r="AJ47" s="125">
        <v>0</v>
      </c>
      <c r="AK47" s="185" t="s">
        <v>267</v>
      </c>
      <c r="AL47" s="186" t="s">
        <v>257</v>
      </c>
      <c r="AM47" s="155"/>
      <c r="AN47" s="125">
        <v>0</v>
      </c>
      <c r="AO47" s="130" t="s">
        <v>0</v>
      </c>
      <c r="AP47" s="125">
        <v>2</v>
      </c>
      <c r="AQ47" s="185" t="s">
        <v>267</v>
      </c>
      <c r="AR47" s="186" t="s">
        <v>257</v>
      </c>
      <c r="AS47" s="155"/>
      <c r="AT47" s="125">
        <v>2</v>
      </c>
      <c r="AU47" s="130" t="s">
        <v>0</v>
      </c>
      <c r="AV47" s="125">
        <v>1</v>
      </c>
      <c r="AW47" s="185" t="s">
        <v>269</v>
      </c>
      <c r="AX47" s="186" t="s">
        <v>257</v>
      </c>
      <c r="AY47" s="155"/>
      <c r="AZ47" s="125">
        <v>1</v>
      </c>
      <c r="BA47" s="130" t="s">
        <v>0</v>
      </c>
      <c r="BB47" s="125">
        <v>0</v>
      </c>
      <c r="BC47" s="185" t="s">
        <v>269</v>
      </c>
      <c r="BD47" s="186" t="s">
        <v>267</v>
      </c>
      <c r="BE47" s="155"/>
      <c r="BF47" s="125">
        <v>2</v>
      </c>
      <c r="BG47" s="130" t="s">
        <v>0</v>
      </c>
      <c r="BH47" s="125">
        <v>2</v>
      </c>
      <c r="BI47" s="185" t="s">
        <v>269</v>
      </c>
      <c r="BJ47" s="186" t="s">
        <v>257</v>
      </c>
      <c r="BK47" s="155"/>
      <c r="BL47" s="125">
        <v>0</v>
      </c>
      <c r="BM47" s="130" t="s">
        <v>0</v>
      </c>
      <c r="BN47" s="125">
        <v>2</v>
      </c>
      <c r="BO47" s="185" t="s">
        <v>269</v>
      </c>
      <c r="BP47" s="186" t="s">
        <v>257</v>
      </c>
      <c r="BQ47" s="155"/>
      <c r="BR47" s="125">
        <v>3</v>
      </c>
      <c r="BS47" s="130" t="s">
        <v>0</v>
      </c>
      <c r="BT47" s="125">
        <v>0</v>
      </c>
      <c r="BU47" s="185" t="s">
        <v>267</v>
      </c>
      <c r="BV47" s="186" t="s">
        <v>267</v>
      </c>
      <c r="BW47" s="155"/>
      <c r="BX47" s="125">
        <v>2</v>
      </c>
      <c r="BY47" s="130" t="s">
        <v>0</v>
      </c>
      <c r="BZ47" s="125">
        <v>0</v>
      </c>
      <c r="CA47" s="130" t="s">
        <v>269</v>
      </c>
      <c r="CB47" s="169" t="s">
        <v>267</v>
      </c>
      <c r="CC47" s="155"/>
      <c r="CD47" s="125">
        <v>0</v>
      </c>
      <c r="CE47" s="130" t="s">
        <v>0</v>
      </c>
      <c r="CF47" s="125">
        <v>2</v>
      </c>
      <c r="CG47" s="185" t="s">
        <v>268</v>
      </c>
      <c r="CH47" s="186" t="s">
        <v>257</v>
      </c>
      <c r="CI47" s="155"/>
      <c r="CJ47" s="125">
        <v>1</v>
      </c>
      <c r="CK47" s="130" t="s">
        <v>0</v>
      </c>
      <c r="CL47" s="125">
        <v>2</v>
      </c>
      <c r="CM47" s="185" t="s">
        <v>269</v>
      </c>
      <c r="CN47" s="186" t="s">
        <v>266</v>
      </c>
      <c r="CO47" s="155"/>
      <c r="CP47" s="125">
        <v>1</v>
      </c>
      <c r="CQ47" s="130" t="s">
        <v>0</v>
      </c>
      <c r="CR47" s="125">
        <v>1</v>
      </c>
      <c r="CS47" s="185" t="s">
        <v>267</v>
      </c>
      <c r="CT47" s="186" t="s">
        <v>265</v>
      </c>
      <c r="CU47" s="155"/>
      <c r="CV47" s="125">
        <v>2</v>
      </c>
      <c r="CW47" s="130" t="s">
        <v>0</v>
      </c>
      <c r="CX47" s="125">
        <v>0</v>
      </c>
      <c r="CY47" s="185" t="s">
        <v>267</v>
      </c>
      <c r="CZ47" s="186" t="s">
        <v>267</v>
      </c>
      <c r="DA47" s="155"/>
      <c r="DB47" s="125">
        <v>1</v>
      </c>
      <c r="DC47" s="130" t="s">
        <v>0</v>
      </c>
      <c r="DD47" s="125">
        <v>3</v>
      </c>
      <c r="DE47" s="185" t="s">
        <v>266</v>
      </c>
      <c r="DF47" s="186" t="s">
        <v>266</v>
      </c>
      <c r="DG47" s="155"/>
      <c r="DH47" s="125">
        <v>1</v>
      </c>
      <c r="DI47" s="130" t="s">
        <v>0</v>
      </c>
      <c r="DJ47" s="125">
        <v>1</v>
      </c>
      <c r="DK47" s="185" t="s">
        <v>267</v>
      </c>
      <c r="DL47" s="186" t="s">
        <v>252</v>
      </c>
      <c r="DM47" s="155"/>
      <c r="DN47" s="125">
        <v>4</v>
      </c>
      <c r="DO47" s="130" t="s">
        <v>0</v>
      </c>
      <c r="DP47" s="125">
        <v>0</v>
      </c>
      <c r="DQ47" s="185" t="s">
        <v>267</v>
      </c>
      <c r="DR47" s="186" t="s">
        <v>267</v>
      </c>
      <c r="DS47" s="155"/>
      <c r="DT47" s="125">
        <v>1</v>
      </c>
      <c r="DU47" s="130" t="s">
        <v>0</v>
      </c>
      <c r="DV47" s="125">
        <v>1</v>
      </c>
      <c r="DW47" s="185" t="s">
        <v>267</v>
      </c>
      <c r="DX47" s="186" t="s">
        <v>266</v>
      </c>
      <c r="DY47" s="155"/>
      <c r="DZ47" s="125">
        <v>1</v>
      </c>
      <c r="EA47" s="130" t="s">
        <v>0</v>
      </c>
      <c r="EB47" s="125">
        <v>2</v>
      </c>
      <c r="EC47" s="185" t="s">
        <v>269</v>
      </c>
      <c r="ED47" s="186" t="s">
        <v>267</v>
      </c>
      <c r="EE47" s="155"/>
      <c r="EF47" s="125">
        <v>2</v>
      </c>
      <c r="EG47" s="130" t="s">
        <v>0</v>
      </c>
      <c r="EH47" s="125">
        <v>0</v>
      </c>
      <c r="EI47" s="185" t="s">
        <v>270</v>
      </c>
      <c r="EJ47" s="186" t="s">
        <v>264</v>
      </c>
      <c r="EK47" s="155"/>
      <c r="EL47" s="125">
        <v>2</v>
      </c>
      <c r="EM47" s="130" t="s">
        <v>0</v>
      </c>
      <c r="EN47" s="125">
        <v>0</v>
      </c>
      <c r="EO47" s="185" t="s">
        <v>267</v>
      </c>
      <c r="EP47" s="186" t="s">
        <v>254</v>
      </c>
      <c r="EQ47" s="155"/>
      <c r="ER47" s="125"/>
      <c r="ES47" s="130" t="s">
        <v>0</v>
      </c>
      <c r="ET47" s="125"/>
      <c r="EU47" s="185" t="s">
        <v>322</v>
      </c>
      <c r="EV47" s="186" t="s">
        <v>322</v>
      </c>
      <c r="EW47" s="155"/>
      <c r="EX47" s="125">
        <v>0</v>
      </c>
      <c r="EY47" s="130" t="s">
        <v>0</v>
      </c>
      <c r="EZ47" s="125">
        <v>2</v>
      </c>
      <c r="FA47" s="185" t="s">
        <v>267</v>
      </c>
      <c r="FB47" s="186" t="s">
        <v>254</v>
      </c>
      <c r="FC47" s="155"/>
      <c r="FD47" s="125">
        <v>3</v>
      </c>
      <c r="FE47" s="130" t="s">
        <v>0</v>
      </c>
      <c r="FF47" s="125">
        <v>0</v>
      </c>
      <c r="FG47" s="185" t="s">
        <v>267</v>
      </c>
      <c r="FH47" s="186" t="s">
        <v>257</v>
      </c>
      <c r="FI47" s="155"/>
      <c r="FJ47" s="125">
        <v>2</v>
      </c>
      <c r="FK47" s="130" t="s">
        <v>0</v>
      </c>
      <c r="FL47" s="125">
        <v>2</v>
      </c>
      <c r="FM47" s="185" t="s">
        <v>267</v>
      </c>
      <c r="FN47" s="186" t="s">
        <v>269</v>
      </c>
      <c r="FO47" s="155"/>
      <c r="FP47" s="125">
        <v>3</v>
      </c>
      <c r="FQ47" s="130" t="s">
        <v>0</v>
      </c>
      <c r="FR47" s="125">
        <v>0</v>
      </c>
      <c r="FS47" s="185" t="s">
        <v>269</v>
      </c>
      <c r="FT47" s="186" t="s">
        <v>265</v>
      </c>
      <c r="FU47" s="155"/>
      <c r="FV47" s="125"/>
      <c r="FW47" s="130" t="s">
        <v>0</v>
      </c>
      <c r="FX47" s="125"/>
      <c r="FY47" s="185" t="s">
        <v>322</v>
      </c>
      <c r="FZ47" s="186" t="s">
        <v>322</v>
      </c>
      <c r="GA47" s="155"/>
      <c r="GB47" s="125">
        <v>1</v>
      </c>
      <c r="GC47" s="196" t="s">
        <v>0</v>
      </c>
      <c r="GD47" s="125">
        <v>1</v>
      </c>
      <c r="GE47" s="185" t="s">
        <v>267</v>
      </c>
      <c r="GF47" s="186" t="s">
        <v>257</v>
      </c>
      <c r="GG47" s="155"/>
      <c r="GH47" s="125">
        <v>3</v>
      </c>
      <c r="GI47" s="130" t="s">
        <v>0</v>
      </c>
      <c r="GJ47" s="125">
        <v>2</v>
      </c>
      <c r="GK47" s="185" t="s">
        <v>267</v>
      </c>
      <c r="GL47" s="186" t="s">
        <v>257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322</v>
      </c>
      <c r="GX47" s="186" t="s">
        <v>322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269</v>
      </c>
      <c r="HJ47" s="186" t="s">
        <v>261</v>
      </c>
      <c r="HK47" s="155"/>
      <c r="HL47" s="125">
        <v>3</v>
      </c>
      <c r="HM47" s="130" t="s">
        <v>0</v>
      </c>
      <c r="HN47" s="125">
        <v>0</v>
      </c>
      <c r="HO47" s="185" t="s">
        <v>267</v>
      </c>
      <c r="HP47" s="186" t="s">
        <v>267</v>
      </c>
      <c r="HQ47" s="155"/>
      <c r="HR47" s="125">
        <v>0</v>
      </c>
      <c r="HS47" s="130" t="s">
        <v>0</v>
      </c>
      <c r="HT47" s="125">
        <v>2</v>
      </c>
      <c r="HU47" s="185" t="s">
        <v>403</v>
      </c>
      <c r="HV47" s="186" t="s">
        <v>267</v>
      </c>
      <c r="HW47" s="155"/>
      <c r="HX47" s="125">
        <v>1</v>
      </c>
      <c r="HY47" s="130" t="s">
        <v>0</v>
      </c>
      <c r="HZ47" s="125">
        <v>1</v>
      </c>
      <c r="IA47" s="185" t="s">
        <v>269</v>
      </c>
      <c r="IB47" s="186" t="s">
        <v>366</v>
      </c>
      <c r="IC47" s="155"/>
      <c r="ID47" s="125">
        <v>0</v>
      </c>
      <c r="IE47" s="130" t="s">
        <v>0</v>
      </c>
      <c r="IF47" s="125">
        <v>2</v>
      </c>
      <c r="IG47" s="185" t="s">
        <v>374</v>
      </c>
      <c r="IH47" s="186" t="s">
        <v>374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269</v>
      </c>
      <c r="IZ47" s="186" t="s">
        <v>267</v>
      </c>
      <c r="JA47" s="155"/>
      <c r="JB47" s="125">
        <v>1</v>
      </c>
      <c r="JC47" s="130" t="s">
        <v>0</v>
      </c>
      <c r="JD47" s="125">
        <v>0</v>
      </c>
      <c r="JE47" s="185" t="s">
        <v>403</v>
      </c>
      <c r="JF47" s="186" t="s">
        <v>402</v>
      </c>
      <c r="JG47" s="155"/>
      <c r="JH47" s="125">
        <v>0</v>
      </c>
      <c r="JI47" s="130" t="s">
        <v>0</v>
      </c>
      <c r="JJ47" s="125">
        <v>1</v>
      </c>
      <c r="JK47" s="185" t="s">
        <v>267</v>
      </c>
      <c r="JL47" s="186" t="s">
        <v>374</v>
      </c>
      <c r="JM47" s="155"/>
      <c r="JN47" s="125">
        <v>2</v>
      </c>
      <c r="JO47" s="130" t="s">
        <v>0</v>
      </c>
      <c r="JP47" s="125">
        <v>1</v>
      </c>
      <c r="JQ47" s="185" t="s">
        <v>374</v>
      </c>
      <c r="JR47" s="186" t="s">
        <v>262</v>
      </c>
      <c r="JS47" s="155"/>
      <c r="JT47" s="125"/>
      <c r="JU47" s="130" t="s">
        <v>0</v>
      </c>
      <c r="JV47" s="125"/>
      <c r="JW47" s="130"/>
      <c r="JX47" s="169"/>
      <c r="JY47" s="155"/>
      <c r="JZ47" s="125">
        <v>1</v>
      </c>
      <c r="KA47" s="130" t="s">
        <v>0</v>
      </c>
      <c r="KB47" s="125">
        <v>2</v>
      </c>
      <c r="KC47" s="185" t="s">
        <v>374</v>
      </c>
      <c r="KD47" s="186" t="s">
        <v>265</v>
      </c>
      <c r="KE47" s="155"/>
      <c r="KF47" s="125">
        <v>0</v>
      </c>
      <c r="KG47" s="130" t="s">
        <v>0</v>
      </c>
      <c r="KH47" s="125">
        <v>2</v>
      </c>
      <c r="KI47" s="185" t="s">
        <v>341</v>
      </c>
      <c r="KJ47" s="186" t="s">
        <v>342</v>
      </c>
      <c r="KK47" s="155"/>
      <c r="KL47" s="125"/>
      <c r="KM47" s="130" t="s">
        <v>0</v>
      </c>
      <c r="KN47" s="125"/>
      <c r="KO47" s="130"/>
      <c r="KP47" s="169"/>
      <c r="KQ47" s="155"/>
      <c r="KR47" s="125">
        <v>2</v>
      </c>
      <c r="KS47" s="130" t="s">
        <v>0</v>
      </c>
      <c r="KT47" s="125">
        <v>1</v>
      </c>
      <c r="KU47" s="185" t="s">
        <v>422</v>
      </c>
      <c r="KV47" s="186" t="s">
        <v>423</v>
      </c>
      <c r="KW47" s="155"/>
      <c r="KX47" s="125"/>
      <c r="KY47" s="130" t="s">
        <v>0</v>
      </c>
      <c r="KZ47" s="125"/>
      <c r="LA47" s="130"/>
      <c r="LB47" s="169"/>
      <c r="LC47" s="155"/>
      <c r="LD47" s="125">
        <v>2</v>
      </c>
      <c r="LE47" s="130" t="s">
        <v>0</v>
      </c>
      <c r="LF47" s="125">
        <v>1</v>
      </c>
      <c r="LG47" s="185" t="s">
        <v>374</v>
      </c>
      <c r="LH47" s="186" t="s">
        <v>269</v>
      </c>
      <c r="LI47" s="155"/>
      <c r="LJ47" s="125"/>
      <c r="LK47" s="130" t="s">
        <v>0</v>
      </c>
      <c r="LL47" s="125"/>
      <c r="LM47" s="130"/>
      <c r="LN47" s="169"/>
      <c r="LO47" s="155"/>
      <c r="LP47" s="125">
        <v>1</v>
      </c>
      <c r="LQ47" s="130" t="s">
        <v>0</v>
      </c>
      <c r="LR47" s="125">
        <v>2</v>
      </c>
      <c r="LS47" s="185" t="s">
        <v>374</v>
      </c>
      <c r="LT47" s="186" t="s">
        <v>257</v>
      </c>
      <c r="LU47" s="155"/>
      <c r="LV47" s="125">
        <v>1</v>
      </c>
      <c r="LW47" s="130" t="s">
        <v>0</v>
      </c>
      <c r="LX47" s="125">
        <v>0</v>
      </c>
      <c r="LY47" s="185" t="s">
        <v>267</v>
      </c>
      <c r="LZ47" s="186" t="s">
        <v>374</v>
      </c>
      <c r="MA47" s="155"/>
      <c r="MB47" s="125">
        <v>2</v>
      </c>
      <c r="MC47" s="130" t="s">
        <v>0</v>
      </c>
      <c r="MD47" s="125">
        <v>0</v>
      </c>
      <c r="ME47" s="185" t="s">
        <v>267</v>
      </c>
      <c r="MF47" s="186" t="s">
        <v>374</v>
      </c>
      <c r="MG47" s="155"/>
      <c r="MH47" s="125"/>
      <c r="MI47" s="130" t="s">
        <v>0</v>
      </c>
      <c r="MJ47" s="125"/>
      <c r="MK47" s="130"/>
      <c r="ML47" s="169"/>
      <c r="MM47" s="155"/>
      <c r="MN47" s="125">
        <v>1</v>
      </c>
      <c r="MO47" s="130" t="s">
        <v>0</v>
      </c>
      <c r="MP47" s="125">
        <v>2</v>
      </c>
      <c r="MQ47" s="185" t="s">
        <v>268</v>
      </c>
      <c r="MR47" s="186" t="s">
        <v>267</v>
      </c>
      <c r="MS47" s="155"/>
      <c r="MT47" s="125"/>
      <c r="MU47" s="130" t="s">
        <v>0</v>
      </c>
      <c r="MV47" s="125"/>
      <c r="MW47" s="130"/>
      <c r="MX47" s="169"/>
      <c r="MY47" s="155"/>
      <c r="MZ47" s="125">
        <v>2</v>
      </c>
      <c r="NA47" s="130" t="s">
        <v>0</v>
      </c>
      <c r="NB47" s="125">
        <v>3</v>
      </c>
      <c r="NC47" s="185" t="s">
        <v>431</v>
      </c>
      <c r="ND47" s="186" t="s">
        <v>430</v>
      </c>
      <c r="NE47" s="155"/>
      <c r="NF47" s="125"/>
      <c r="NG47" s="130" t="s">
        <v>0</v>
      </c>
      <c r="NH47" s="125"/>
      <c r="NI47" s="185" t="s">
        <v>322</v>
      </c>
      <c r="NJ47" s="186" t="s">
        <v>322</v>
      </c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322</v>
      </c>
      <c r="NV47" s="186" t="s">
        <v>322</v>
      </c>
      <c r="NW47" s="163"/>
    </row>
    <row r="48" spans="1:387" ht="15" x14ac:dyDescent="0.2">
      <c r="A48" s="123">
        <f>IF(B48="","",VLOOKUP(B48,'Registrovaní tipéri'!$A$2:$B$101,2,FALSE))</f>
        <v>74</v>
      </c>
      <c r="B48" s="172" t="s">
        <v>324</v>
      </c>
      <c r="C48" s="124"/>
      <c r="D48" s="170"/>
      <c r="E48" s="175" t="s">
        <v>0</v>
      </c>
      <c r="F48" s="167"/>
      <c r="G48" s="181" t="s">
        <v>322</v>
      </c>
      <c r="H48" s="182" t="s">
        <v>322</v>
      </c>
      <c r="I48" s="25"/>
      <c r="J48" s="187">
        <v>1</v>
      </c>
      <c r="K48" s="187" t="s">
        <v>0</v>
      </c>
      <c r="L48" s="187">
        <v>3</v>
      </c>
      <c r="M48" s="185" t="s">
        <v>322</v>
      </c>
      <c r="N48" s="186" t="s">
        <v>322</v>
      </c>
      <c r="O48" s="148"/>
      <c r="P48" s="125">
        <v>3</v>
      </c>
      <c r="Q48" s="130" t="s">
        <v>0</v>
      </c>
      <c r="R48" s="125">
        <v>2</v>
      </c>
      <c r="S48" s="185" t="s">
        <v>322</v>
      </c>
      <c r="T48" s="186" t="s">
        <v>322</v>
      </c>
      <c r="U48" s="155"/>
      <c r="V48" s="125">
        <v>2</v>
      </c>
      <c r="W48" s="130" t="s">
        <v>0</v>
      </c>
      <c r="X48" s="125">
        <v>2</v>
      </c>
      <c r="Y48" s="185" t="s">
        <v>267</v>
      </c>
      <c r="Z48" s="186" t="s">
        <v>322</v>
      </c>
      <c r="AA48" s="155"/>
      <c r="AB48" s="125"/>
      <c r="AC48" s="130" t="s">
        <v>0</v>
      </c>
      <c r="AD48" s="125"/>
      <c r="AE48" s="185" t="s">
        <v>322</v>
      </c>
      <c r="AF48" s="186" t="s">
        <v>322</v>
      </c>
      <c r="AG48" s="155"/>
      <c r="AH48" s="125"/>
      <c r="AI48" s="130" t="s">
        <v>0</v>
      </c>
      <c r="AJ48" s="125"/>
      <c r="AK48" s="185" t="s">
        <v>322</v>
      </c>
      <c r="AL48" s="186" t="s">
        <v>322</v>
      </c>
      <c r="AM48" s="155"/>
      <c r="AN48" s="125"/>
      <c r="AO48" s="130" t="s">
        <v>0</v>
      </c>
      <c r="AP48" s="125"/>
      <c r="AQ48" s="185" t="s">
        <v>322</v>
      </c>
      <c r="AR48" s="186" t="s">
        <v>322</v>
      </c>
      <c r="AS48" s="155"/>
      <c r="AT48" s="125"/>
      <c r="AU48" s="130" t="s">
        <v>0</v>
      </c>
      <c r="AV48" s="125"/>
      <c r="AW48" s="185" t="s">
        <v>322</v>
      </c>
      <c r="AX48" s="186" t="s">
        <v>322</v>
      </c>
      <c r="AY48" s="155"/>
      <c r="AZ48" s="125"/>
      <c r="BA48" s="130" t="s">
        <v>0</v>
      </c>
      <c r="BB48" s="125"/>
      <c r="BC48" s="185" t="s">
        <v>322</v>
      </c>
      <c r="BD48" s="186" t="s">
        <v>322</v>
      </c>
      <c r="BE48" s="155"/>
      <c r="BF48" s="125"/>
      <c r="BG48" s="130" t="s">
        <v>0</v>
      </c>
      <c r="BH48" s="125"/>
      <c r="BI48" s="185" t="s">
        <v>322</v>
      </c>
      <c r="BJ48" s="186" t="s">
        <v>322</v>
      </c>
      <c r="BK48" s="155"/>
      <c r="BL48" s="125"/>
      <c r="BM48" s="130" t="s">
        <v>0</v>
      </c>
      <c r="BN48" s="125"/>
      <c r="BO48" s="185" t="s">
        <v>322</v>
      </c>
      <c r="BP48" s="186" t="s">
        <v>322</v>
      </c>
      <c r="BQ48" s="155"/>
      <c r="BR48" s="125"/>
      <c r="BS48" s="130" t="s">
        <v>0</v>
      </c>
      <c r="BT48" s="125"/>
      <c r="BU48" s="185" t="s">
        <v>322</v>
      </c>
      <c r="BV48" s="186" t="s">
        <v>322</v>
      </c>
      <c r="BW48" s="155"/>
      <c r="BX48" s="125"/>
      <c r="BY48" s="130" t="s">
        <v>0</v>
      </c>
      <c r="BZ48" s="125"/>
      <c r="CA48" s="185" t="s">
        <v>322</v>
      </c>
      <c r="CB48" s="186" t="s">
        <v>322</v>
      </c>
      <c r="CC48" s="155"/>
      <c r="CD48" s="125"/>
      <c r="CE48" s="130" t="s">
        <v>0</v>
      </c>
      <c r="CF48" s="125"/>
      <c r="CG48" s="185" t="s">
        <v>322</v>
      </c>
      <c r="CH48" s="186" t="s">
        <v>322</v>
      </c>
      <c r="CI48" s="155"/>
      <c r="CJ48" s="125"/>
      <c r="CK48" s="130" t="s">
        <v>0</v>
      </c>
      <c r="CL48" s="125"/>
      <c r="CM48" s="185" t="s">
        <v>322</v>
      </c>
      <c r="CN48" s="186" t="s">
        <v>322</v>
      </c>
      <c r="CO48" s="155"/>
      <c r="CP48" s="125"/>
      <c r="CQ48" s="130" t="s">
        <v>0</v>
      </c>
      <c r="CR48" s="125"/>
      <c r="CS48" s="185" t="s">
        <v>322</v>
      </c>
      <c r="CT48" s="186" t="s">
        <v>322</v>
      </c>
      <c r="CU48" s="155"/>
      <c r="CV48" s="125"/>
      <c r="CW48" s="130" t="s">
        <v>0</v>
      </c>
      <c r="CX48" s="125"/>
      <c r="CY48" s="185" t="s">
        <v>322</v>
      </c>
      <c r="CZ48" s="186" t="s">
        <v>322</v>
      </c>
      <c r="DA48" s="155"/>
      <c r="DB48" s="125"/>
      <c r="DC48" s="130" t="s">
        <v>0</v>
      </c>
      <c r="DD48" s="125"/>
      <c r="DE48" s="185" t="s">
        <v>322</v>
      </c>
      <c r="DF48" s="186" t="s">
        <v>322</v>
      </c>
      <c r="DG48" s="155"/>
      <c r="DH48" s="125"/>
      <c r="DI48" s="130" t="s">
        <v>0</v>
      </c>
      <c r="DJ48" s="125"/>
      <c r="DK48" s="185" t="s">
        <v>322</v>
      </c>
      <c r="DL48" s="186" t="s">
        <v>322</v>
      </c>
      <c r="DM48" s="155"/>
      <c r="DN48" s="125"/>
      <c r="DO48" s="130" t="s">
        <v>0</v>
      </c>
      <c r="DP48" s="125"/>
      <c r="DQ48" s="185" t="s">
        <v>322</v>
      </c>
      <c r="DR48" s="186" t="s">
        <v>322</v>
      </c>
      <c r="DS48" s="155"/>
      <c r="DT48" s="125"/>
      <c r="DU48" s="130" t="s">
        <v>0</v>
      </c>
      <c r="DV48" s="125"/>
      <c r="DW48" s="185" t="s">
        <v>322</v>
      </c>
      <c r="DX48" s="186" t="s">
        <v>322</v>
      </c>
      <c r="DY48" s="155"/>
      <c r="DZ48" s="125"/>
      <c r="EA48" s="130" t="s">
        <v>0</v>
      </c>
      <c r="EB48" s="125"/>
      <c r="EC48" s="185" t="s">
        <v>322</v>
      </c>
      <c r="ED48" s="186" t="s">
        <v>322</v>
      </c>
      <c r="EE48" s="155"/>
      <c r="EF48" s="125"/>
      <c r="EG48" s="130" t="s">
        <v>0</v>
      </c>
      <c r="EH48" s="125"/>
      <c r="EI48" s="185" t="s">
        <v>322</v>
      </c>
      <c r="EJ48" s="186" t="s">
        <v>322</v>
      </c>
      <c r="EK48" s="155"/>
      <c r="EL48" s="125"/>
      <c r="EM48" s="130" t="s">
        <v>0</v>
      </c>
      <c r="EN48" s="125"/>
      <c r="EO48" s="185" t="s">
        <v>322</v>
      </c>
      <c r="EP48" s="186" t="s">
        <v>322</v>
      </c>
      <c r="EQ48" s="155"/>
      <c r="ER48" s="125"/>
      <c r="ES48" s="130" t="s">
        <v>0</v>
      </c>
      <c r="ET48" s="125"/>
      <c r="EU48" s="185" t="s">
        <v>322</v>
      </c>
      <c r="EV48" s="186" t="s">
        <v>322</v>
      </c>
      <c r="EW48" s="155"/>
      <c r="EX48" s="125"/>
      <c r="EY48" s="130" t="s">
        <v>0</v>
      </c>
      <c r="EZ48" s="125"/>
      <c r="FA48" s="185" t="s">
        <v>322</v>
      </c>
      <c r="FB48" s="186" t="s">
        <v>322</v>
      </c>
      <c r="FC48" s="155"/>
      <c r="FD48" s="125"/>
      <c r="FE48" s="130" t="s">
        <v>0</v>
      </c>
      <c r="FF48" s="125"/>
      <c r="FG48" s="185" t="s">
        <v>322</v>
      </c>
      <c r="FH48" s="186" t="s">
        <v>322</v>
      </c>
      <c r="FI48" s="155"/>
      <c r="FJ48" s="125"/>
      <c r="FK48" s="130" t="s">
        <v>0</v>
      </c>
      <c r="FL48" s="125"/>
      <c r="FM48" s="185" t="s">
        <v>322</v>
      </c>
      <c r="FN48" s="186" t="s">
        <v>322</v>
      </c>
      <c r="FO48" s="155"/>
      <c r="FP48" s="125"/>
      <c r="FQ48" s="130" t="s">
        <v>0</v>
      </c>
      <c r="FR48" s="125"/>
      <c r="FS48" s="185" t="s">
        <v>322</v>
      </c>
      <c r="FT48" s="186" t="s">
        <v>322</v>
      </c>
      <c r="FU48" s="155"/>
      <c r="FV48" s="125"/>
      <c r="FW48" s="130" t="s">
        <v>0</v>
      </c>
      <c r="FX48" s="125"/>
      <c r="FY48" s="185" t="s">
        <v>322</v>
      </c>
      <c r="FZ48" s="186" t="s">
        <v>322</v>
      </c>
      <c r="GA48" s="155"/>
      <c r="GB48" s="125"/>
      <c r="GC48" s="196" t="s">
        <v>0</v>
      </c>
      <c r="GD48" s="125"/>
      <c r="GE48" s="185" t="s">
        <v>322</v>
      </c>
      <c r="GF48" s="186" t="s">
        <v>322</v>
      </c>
      <c r="GG48" s="155"/>
      <c r="GH48" s="125"/>
      <c r="GI48" s="130" t="s">
        <v>0</v>
      </c>
      <c r="GJ48" s="125"/>
      <c r="GK48" s="185" t="s">
        <v>322</v>
      </c>
      <c r="GL48" s="186" t="s">
        <v>322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322</v>
      </c>
      <c r="GX48" s="186" t="s">
        <v>322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322</v>
      </c>
      <c r="HJ48" s="186" t="s">
        <v>322</v>
      </c>
      <c r="HK48" s="155"/>
      <c r="HL48" s="125"/>
      <c r="HM48" s="130" t="s">
        <v>0</v>
      </c>
      <c r="HN48" s="125"/>
      <c r="HO48" s="185" t="s">
        <v>322</v>
      </c>
      <c r="HP48" s="186" t="s">
        <v>322</v>
      </c>
      <c r="HQ48" s="155"/>
      <c r="HR48" s="125"/>
      <c r="HS48" s="130" t="s">
        <v>0</v>
      </c>
      <c r="HT48" s="125"/>
      <c r="HU48" s="185" t="s">
        <v>322</v>
      </c>
      <c r="HV48" s="186" t="s">
        <v>322</v>
      </c>
      <c r="HW48" s="155"/>
      <c r="HX48" s="125"/>
      <c r="HY48" s="130" t="s">
        <v>0</v>
      </c>
      <c r="HZ48" s="125"/>
      <c r="IA48" s="185" t="s">
        <v>322</v>
      </c>
      <c r="IB48" s="186" t="s">
        <v>322</v>
      </c>
      <c r="IC48" s="155"/>
      <c r="ID48" s="125"/>
      <c r="IE48" s="130" t="s">
        <v>0</v>
      </c>
      <c r="IF48" s="125"/>
      <c r="IG48" s="185" t="s">
        <v>322</v>
      </c>
      <c r="IH48" s="186" t="s">
        <v>322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322</v>
      </c>
      <c r="IZ48" s="186" t="s">
        <v>322</v>
      </c>
      <c r="JA48" s="155"/>
      <c r="JB48" s="125"/>
      <c r="JC48" s="130" t="s">
        <v>0</v>
      </c>
      <c r="JD48" s="125"/>
      <c r="JE48" s="185" t="s">
        <v>322</v>
      </c>
      <c r="JF48" s="186" t="s">
        <v>322</v>
      </c>
      <c r="JG48" s="155"/>
      <c r="JH48" s="125"/>
      <c r="JI48" s="130" t="s">
        <v>0</v>
      </c>
      <c r="JJ48" s="125"/>
      <c r="JK48" s="185" t="s">
        <v>322</v>
      </c>
      <c r="JL48" s="186" t="s">
        <v>322</v>
      </c>
      <c r="JM48" s="155"/>
      <c r="JN48" s="125"/>
      <c r="JO48" s="130" t="s">
        <v>0</v>
      </c>
      <c r="JP48" s="125"/>
      <c r="JQ48" s="185" t="s">
        <v>322</v>
      </c>
      <c r="JR48" s="186" t="s">
        <v>322</v>
      </c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85" t="s">
        <v>322</v>
      </c>
      <c r="KD48" s="186" t="s">
        <v>322</v>
      </c>
      <c r="KE48" s="155"/>
      <c r="KF48" s="125"/>
      <c r="KG48" s="130" t="s">
        <v>0</v>
      </c>
      <c r="KH48" s="125"/>
      <c r="KI48" s="185" t="s">
        <v>322</v>
      </c>
      <c r="KJ48" s="186" t="s">
        <v>322</v>
      </c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85" t="s">
        <v>322</v>
      </c>
      <c r="KV48" s="186" t="s">
        <v>322</v>
      </c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85" t="s">
        <v>322</v>
      </c>
      <c r="LH48" s="186" t="s">
        <v>322</v>
      </c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85" t="s">
        <v>322</v>
      </c>
      <c r="LT48" s="186" t="s">
        <v>322</v>
      </c>
      <c r="LU48" s="155"/>
      <c r="LV48" s="125"/>
      <c r="LW48" s="130" t="s">
        <v>0</v>
      </c>
      <c r="LX48" s="125"/>
      <c r="LY48" s="185" t="s">
        <v>322</v>
      </c>
      <c r="LZ48" s="186" t="s">
        <v>322</v>
      </c>
      <c r="MA48" s="155"/>
      <c r="MB48" s="125"/>
      <c r="MC48" s="130" t="s">
        <v>0</v>
      </c>
      <c r="MD48" s="125"/>
      <c r="ME48" s="185" t="s">
        <v>322</v>
      </c>
      <c r="MF48" s="186" t="s">
        <v>322</v>
      </c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85" t="s">
        <v>322</v>
      </c>
      <c r="MR48" s="186" t="s">
        <v>322</v>
      </c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85" t="s">
        <v>322</v>
      </c>
      <c r="ND48" s="186" t="s">
        <v>322</v>
      </c>
      <c r="NE48" s="155"/>
      <c r="NF48" s="125"/>
      <c r="NG48" s="130" t="s">
        <v>0</v>
      </c>
      <c r="NH48" s="125"/>
      <c r="NI48" s="185" t="s">
        <v>322</v>
      </c>
      <c r="NJ48" s="186" t="s">
        <v>322</v>
      </c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322</v>
      </c>
      <c r="NV48" s="186" t="s">
        <v>322</v>
      </c>
      <c r="NW48" s="163"/>
    </row>
    <row r="49" spans="1:387" ht="15" x14ac:dyDescent="0.2">
      <c r="A49" s="123">
        <f>IF(B49="","",VLOOKUP(B49,'Registrovaní tipéri'!$A$2:$B$101,2,FALSE))</f>
        <v>68</v>
      </c>
      <c r="B49" s="172" t="s">
        <v>316</v>
      </c>
      <c r="C49" s="124"/>
      <c r="D49" s="170">
        <v>1</v>
      </c>
      <c r="E49" s="175" t="s">
        <v>0</v>
      </c>
      <c r="F49" s="167">
        <v>1</v>
      </c>
      <c r="G49" s="184" t="s">
        <v>267</v>
      </c>
      <c r="H49" s="183" t="s">
        <v>257</v>
      </c>
      <c r="I49" s="25"/>
      <c r="J49" s="187"/>
      <c r="K49" s="187" t="s">
        <v>0</v>
      </c>
      <c r="L49" s="187"/>
      <c r="M49" s="185" t="s">
        <v>322</v>
      </c>
      <c r="N49" s="186" t="s">
        <v>322</v>
      </c>
      <c r="O49" s="148"/>
      <c r="P49" s="125"/>
      <c r="Q49" s="130" t="s">
        <v>0</v>
      </c>
      <c r="R49" s="125"/>
      <c r="S49" s="185" t="s">
        <v>322</v>
      </c>
      <c r="T49" s="186" t="s">
        <v>322</v>
      </c>
      <c r="U49" s="155"/>
      <c r="V49" s="125"/>
      <c r="W49" s="130" t="s">
        <v>0</v>
      </c>
      <c r="X49" s="125"/>
      <c r="Y49" s="185" t="s">
        <v>322</v>
      </c>
      <c r="Z49" s="186" t="s">
        <v>322</v>
      </c>
      <c r="AA49" s="155"/>
      <c r="AB49" s="125"/>
      <c r="AC49" s="130" t="s">
        <v>0</v>
      </c>
      <c r="AD49" s="125"/>
      <c r="AE49" s="185" t="s">
        <v>322</v>
      </c>
      <c r="AF49" s="186" t="s">
        <v>322</v>
      </c>
      <c r="AG49" s="155"/>
      <c r="AH49" s="125"/>
      <c r="AI49" s="130" t="s">
        <v>0</v>
      </c>
      <c r="AJ49" s="125"/>
      <c r="AK49" s="185" t="s">
        <v>322</v>
      </c>
      <c r="AL49" s="186" t="s">
        <v>322</v>
      </c>
      <c r="AM49" s="155"/>
      <c r="AN49" s="125"/>
      <c r="AO49" s="130" t="s">
        <v>0</v>
      </c>
      <c r="AP49" s="125"/>
      <c r="AQ49" s="185" t="s">
        <v>322</v>
      </c>
      <c r="AR49" s="186" t="s">
        <v>322</v>
      </c>
      <c r="AS49" s="155"/>
      <c r="AT49" s="125"/>
      <c r="AU49" s="130" t="s">
        <v>0</v>
      </c>
      <c r="AV49" s="125"/>
      <c r="AW49" s="185" t="s">
        <v>322</v>
      </c>
      <c r="AX49" s="186" t="s">
        <v>322</v>
      </c>
      <c r="AY49" s="155"/>
      <c r="AZ49" s="125"/>
      <c r="BA49" s="130" t="s">
        <v>0</v>
      </c>
      <c r="BB49" s="125"/>
      <c r="BC49" s="185" t="s">
        <v>322</v>
      </c>
      <c r="BD49" s="186" t="s">
        <v>322</v>
      </c>
      <c r="BE49" s="155"/>
      <c r="BF49" s="125"/>
      <c r="BG49" s="130" t="s">
        <v>0</v>
      </c>
      <c r="BH49" s="125"/>
      <c r="BI49" s="185" t="s">
        <v>322</v>
      </c>
      <c r="BJ49" s="186" t="s">
        <v>322</v>
      </c>
      <c r="BK49" s="155"/>
      <c r="BL49" s="125"/>
      <c r="BM49" s="130" t="s">
        <v>0</v>
      </c>
      <c r="BN49" s="125"/>
      <c r="BO49" s="185" t="s">
        <v>322</v>
      </c>
      <c r="BP49" s="186" t="s">
        <v>322</v>
      </c>
      <c r="BQ49" s="155"/>
      <c r="BR49" s="125"/>
      <c r="BS49" s="130" t="s">
        <v>0</v>
      </c>
      <c r="BT49" s="125"/>
      <c r="BU49" s="185" t="s">
        <v>322</v>
      </c>
      <c r="BV49" s="186" t="s">
        <v>322</v>
      </c>
      <c r="BW49" s="155"/>
      <c r="BX49" s="125"/>
      <c r="BY49" s="130" t="s">
        <v>0</v>
      </c>
      <c r="BZ49" s="125"/>
      <c r="CA49" s="185" t="s">
        <v>322</v>
      </c>
      <c r="CB49" s="186" t="s">
        <v>322</v>
      </c>
      <c r="CC49" s="155"/>
      <c r="CD49" s="125"/>
      <c r="CE49" s="130" t="s">
        <v>0</v>
      </c>
      <c r="CF49" s="125"/>
      <c r="CG49" s="185" t="s">
        <v>322</v>
      </c>
      <c r="CH49" s="186" t="s">
        <v>322</v>
      </c>
      <c r="CI49" s="155"/>
      <c r="CJ49" s="125"/>
      <c r="CK49" s="130" t="s">
        <v>0</v>
      </c>
      <c r="CL49" s="125"/>
      <c r="CM49" s="185" t="s">
        <v>322</v>
      </c>
      <c r="CN49" s="186" t="s">
        <v>322</v>
      </c>
      <c r="CO49" s="155"/>
      <c r="CP49" s="125"/>
      <c r="CQ49" s="130" t="s">
        <v>0</v>
      </c>
      <c r="CR49" s="125"/>
      <c r="CS49" s="185" t="s">
        <v>322</v>
      </c>
      <c r="CT49" s="186" t="s">
        <v>322</v>
      </c>
      <c r="CU49" s="155"/>
      <c r="CV49" s="125"/>
      <c r="CW49" s="130" t="s">
        <v>0</v>
      </c>
      <c r="CX49" s="125"/>
      <c r="CY49" s="185" t="s">
        <v>322</v>
      </c>
      <c r="CZ49" s="186" t="s">
        <v>322</v>
      </c>
      <c r="DA49" s="155"/>
      <c r="DB49" s="125"/>
      <c r="DC49" s="130" t="s">
        <v>0</v>
      </c>
      <c r="DD49" s="125"/>
      <c r="DE49" s="185" t="s">
        <v>322</v>
      </c>
      <c r="DF49" s="186" t="s">
        <v>322</v>
      </c>
      <c r="DG49" s="155"/>
      <c r="DH49" s="125"/>
      <c r="DI49" s="130" t="s">
        <v>0</v>
      </c>
      <c r="DJ49" s="125"/>
      <c r="DK49" s="185" t="s">
        <v>322</v>
      </c>
      <c r="DL49" s="186" t="s">
        <v>322</v>
      </c>
      <c r="DM49" s="155"/>
      <c r="DN49" s="125"/>
      <c r="DO49" s="130" t="s">
        <v>0</v>
      </c>
      <c r="DP49" s="125"/>
      <c r="DQ49" s="185" t="s">
        <v>322</v>
      </c>
      <c r="DR49" s="186" t="s">
        <v>322</v>
      </c>
      <c r="DS49" s="155"/>
      <c r="DT49" s="125"/>
      <c r="DU49" s="130" t="s">
        <v>0</v>
      </c>
      <c r="DV49" s="125"/>
      <c r="DW49" s="185" t="s">
        <v>322</v>
      </c>
      <c r="DX49" s="186" t="s">
        <v>322</v>
      </c>
      <c r="DY49" s="155"/>
      <c r="DZ49" s="125"/>
      <c r="EA49" s="130" t="s">
        <v>0</v>
      </c>
      <c r="EB49" s="125"/>
      <c r="EC49" s="185" t="s">
        <v>322</v>
      </c>
      <c r="ED49" s="186" t="s">
        <v>322</v>
      </c>
      <c r="EE49" s="155"/>
      <c r="EF49" s="125"/>
      <c r="EG49" s="130" t="s">
        <v>0</v>
      </c>
      <c r="EH49" s="125"/>
      <c r="EI49" s="185" t="s">
        <v>322</v>
      </c>
      <c r="EJ49" s="186" t="s">
        <v>322</v>
      </c>
      <c r="EK49" s="155"/>
      <c r="EL49" s="125"/>
      <c r="EM49" s="130" t="s">
        <v>0</v>
      </c>
      <c r="EN49" s="125"/>
      <c r="EO49" s="185" t="s">
        <v>322</v>
      </c>
      <c r="EP49" s="186" t="s">
        <v>322</v>
      </c>
      <c r="EQ49" s="155"/>
      <c r="ER49" s="125"/>
      <c r="ES49" s="130" t="s">
        <v>0</v>
      </c>
      <c r="ET49" s="125"/>
      <c r="EU49" s="185" t="s">
        <v>322</v>
      </c>
      <c r="EV49" s="186" t="s">
        <v>322</v>
      </c>
      <c r="EW49" s="155"/>
      <c r="EX49" s="125"/>
      <c r="EY49" s="130" t="s">
        <v>0</v>
      </c>
      <c r="EZ49" s="125"/>
      <c r="FA49" s="185" t="s">
        <v>322</v>
      </c>
      <c r="FB49" s="186" t="s">
        <v>322</v>
      </c>
      <c r="FC49" s="155"/>
      <c r="FD49" s="125"/>
      <c r="FE49" s="130" t="s">
        <v>0</v>
      </c>
      <c r="FF49" s="125"/>
      <c r="FG49" s="185" t="s">
        <v>322</v>
      </c>
      <c r="FH49" s="186" t="s">
        <v>322</v>
      </c>
      <c r="FI49" s="155"/>
      <c r="FJ49" s="125"/>
      <c r="FK49" s="130" t="s">
        <v>0</v>
      </c>
      <c r="FL49" s="125"/>
      <c r="FM49" s="185" t="s">
        <v>322</v>
      </c>
      <c r="FN49" s="186" t="s">
        <v>322</v>
      </c>
      <c r="FO49" s="155"/>
      <c r="FP49" s="125"/>
      <c r="FQ49" s="130" t="s">
        <v>0</v>
      </c>
      <c r="FR49" s="125"/>
      <c r="FS49" s="185" t="s">
        <v>322</v>
      </c>
      <c r="FT49" s="186" t="s">
        <v>322</v>
      </c>
      <c r="FU49" s="155"/>
      <c r="FV49" s="125"/>
      <c r="FW49" s="130" t="s">
        <v>0</v>
      </c>
      <c r="FX49" s="125"/>
      <c r="FY49" s="185" t="s">
        <v>322</v>
      </c>
      <c r="FZ49" s="186" t="s">
        <v>322</v>
      </c>
      <c r="GA49" s="155"/>
      <c r="GB49" s="125"/>
      <c r="GC49" s="196" t="s">
        <v>0</v>
      </c>
      <c r="GD49" s="125"/>
      <c r="GE49" s="185" t="s">
        <v>322</v>
      </c>
      <c r="GF49" s="186" t="s">
        <v>322</v>
      </c>
      <c r="GG49" s="155"/>
      <c r="GH49" s="125"/>
      <c r="GI49" s="130" t="s">
        <v>0</v>
      </c>
      <c r="GJ49" s="125"/>
      <c r="GK49" s="185" t="s">
        <v>322</v>
      </c>
      <c r="GL49" s="186" t="s">
        <v>322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322</v>
      </c>
      <c r="GX49" s="186" t="s">
        <v>322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322</v>
      </c>
      <c r="HJ49" s="186" t="s">
        <v>322</v>
      </c>
      <c r="HK49" s="155"/>
      <c r="HL49" s="125"/>
      <c r="HM49" s="130" t="s">
        <v>0</v>
      </c>
      <c r="HN49" s="125"/>
      <c r="HO49" s="185" t="s">
        <v>322</v>
      </c>
      <c r="HP49" s="186" t="s">
        <v>322</v>
      </c>
      <c r="HQ49" s="155"/>
      <c r="HR49" s="125"/>
      <c r="HS49" s="130" t="s">
        <v>0</v>
      </c>
      <c r="HT49" s="125"/>
      <c r="HU49" s="185" t="s">
        <v>322</v>
      </c>
      <c r="HV49" s="186" t="s">
        <v>322</v>
      </c>
      <c r="HW49" s="155"/>
      <c r="HX49" s="125"/>
      <c r="HY49" s="130" t="s">
        <v>0</v>
      </c>
      <c r="HZ49" s="125"/>
      <c r="IA49" s="185" t="s">
        <v>322</v>
      </c>
      <c r="IB49" s="186" t="s">
        <v>322</v>
      </c>
      <c r="IC49" s="155"/>
      <c r="ID49" s="125"/>
      <c r="IE49" s="130" t="s">
        <v>0</v>
      </c>
      <c r="IF49" s="125"/>
      <c r="IG49" s="185" t="s">
        <v>322</v>
      </c>
      <c r="IH49" s="186" t="s">
        <v>322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322</v>
      </c>
      <c r="IZ49" s="186" t="s">
        <v>322</v>
      </c>
      <c r="JA49" s="155"/>
      <c r="JB49" s="125"/>
      <c r="JC49" s="130" t="s">
        <v>0</v>
      </c>
      <c r="JD49" s="125"/>
      <c r="JE49" s="185" t="s">
        <v>322</v>
      </c>
      <c r="JF49" s="186" t="s">
        <v>322</v>
      </c>
      <c r="JG49" s="155"/>
      <c r="JH49" s="125"/>
      <c r="JI49" s="130" t="s">
        <v>0</v>
      </c>
      <c r="JJ49" s="125"/>
      <c r="JK49" s="185" t="s">
        <v>322</v>
      </c>
      <c r="JL49" s="186" t="s">
        <v>322</v>
      </c>
      <c r="JM49" s="155"/>
      <c r="JN49" s="125"/>
      <c r="JO49" s="130" t="s">
        <v>0</v>
      </c>
      <c r="JP49" s="125"/>
      <c r="JQ49" s="185" t="s">
        <v>322</v>
      </c>
      <c r="JR49" s="186" t="s">
        <v>322</v>
      </c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85" t="s">
        <v>322</v>
      </c>
      <c r="KD49" s="186" t="s">
        <v>322</v>
      </c>
      <c r="KE49" s="155"/>
      <c r="KF49" s="125"/>
      <c r="KG49" s="130" t="s">
        <v>0</v>
      </c>
      <c r="KH49" s="125"/>
      <c r="KI49" s="185" t="s">
        <v>322</v>
      </c>
      <c r="KJ49" s="186" t="s">
        <v>322</v>
      </c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85" t="s">
        <v>322</v>
      </c>
      <c r="KV49" s="186" t="s">
        <v>322</v>
      </c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85" t="s">
        <v>322</v>
      </c>
      <c r="LH49" s="186" t="s">
        <v>322</v>
      </c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85" t="s">
        <v>322</v>
      </c>
      <c r="LT49" s="186" t="s">
        <v>322</v>
      </c>
      <c r="LU49" s="155"/>
      <c r="LV49" s="125"/>
      <c r="LW49" s="130" t="s">
        <v>0</v>
      </c>
      <c r="LX49" s="125"/>
      <c r="LY49" s="185" t="s">
        <v>322</v>
      </c>
      <c r="LZ49" s="186" t="s">
        <v>322</v>
      </c>
      <c r="MA49" s="155"/>
      <c r="MB49" s="125"/>
      <c r="MC49" s="130" t="s">
        <v>0</v>
      </c>
      <c r="MD49" s="125"/>
      <c r="ME49" s="185" t="s">
        <v>322</v>
      </c>
      <c r="MF49" s="186" t="s">
        <v>322</v>
      </c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85" t="s">
        <v>322</v>
      </c>
      <c r="MR49" s="186" t="s">
        <v>322</v>
      </c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85" t="s">
        <v>322</v>
      </c>
      <c r="ND49" s="186" t="s">
        <v>322</v>
      </c>
      <c r="NE49" s="155"/>
      <c r="NF49" s="125"/>
      <c r="NG49" s="130" t="s">
        <v>0</v>
      </c>
      <c r="NH49" s="125"/>
      <c r="NI49" s="185" t="s">
        <v>322</v>
      </c>
      <c r="NJ49" s="186" t="s">
        <v>322</v>
      </c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322</v>
      </c>
      <c r="NV49" s="186" t="s">
        <v>322</v>
      </c>
      <c r="NW49" s="163"/>
    </row>
    <row r="50" spans="1:387" ht="15" x14ac:dyDescent="0.2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267</v>
      </c>
      <c r="H50" s="183" t="s">
        <v>257</v>
      </c>
      <c r="I50" s="25"/>
      <c r="J50" s="187">
        <v>0</v>
      </c>
      <c r="K50" s="187" t="s">
        <v>0</v>
      </c>
      <c r="L50" s="187">
        <v>4</v>
      </c>
      <c r="M50" s="185" t="s">
        <v>267</v>
      </c>
      <c r="N50" s="186" t="s">
        <v>267</v>
      </c>
      <c r="O50" s="148"/>
      <c r="P50" s="125">
        <v>5</v>
      </c>
      <c r="Q50" s="130" t="s">
        <v>0</v>
      </c>
      <c r="R50" s="125">
        <v>0</v>
      </c>
      <c r="S50" s="185" t="s">
        <v>267</v>
      </c>
      <c r="T50" s="186" t="s">
        <v>257</v>
      </c>
      <c r="U50" s="155"/>
      <c r="V50" s="125">
        <v>0</v>
      </c>
      <c r="W50" s="130" t="s">
        <v>0</v>
      </c>
      <c r="X50" s="125">
        <v>5</v>
      </c>
      <c r="Y50" s="185" t="s">
        <v>267</v>
      </c>
      <c r="Z50" s="186" t="s">
        <v>267</v>
      </c>
      <c r="AA50" s="155"/>
      <c r="AB50" s="125">
        <v>5</v>
      </c>
      <c r="AC50" s="130" t="s">
        <v>0</v>
      </c>
      <c r="AD50" s="125">
        <v>0</v>
      </c>
      <c r="AE50" s="192" t="s">
        <v>267</v>
      </c>
      <c r="AF50" s="193" t="s">
        <v>267</v>
      </c>
      <c r="AG50" s="155"/>
      <c r="AH50" s="125">
        <v>5</v>
      </c>
      <c r="AI50" s="130" t="s">
        <v>0</v>
      </c>
      <c r="AJ50" s="125">
        <v>0</v>
      </c>
      <c r="AK50" s="185" t="s">
        <v>267</v>
      </c>
      <c r="AL50" s="186" t="s">
        <v>267</v>
      </c>
      <c r="AM50" s="155"/>
      <c r="AN50" s="125"/>
      <c r="AO50" s="130" t="s">
        <v>0</v>
      </c>
      <c r="AP50" s="125"/>
      <c r="AQ50" s="185" t="s">
        <v>322</v>
      </c>
      <c r="AR50" s="186" t="s">
        <v>322</v>
      </c>
      <c r="AS50" s="155"/>
      <c r="AT50" s="125">
        <v>0</v>
      </c>
      <c r="AU50" s="130" t="s">
        <v>0</v>
      </c>
      <c r="AV50" s="125">
        <v>2</v>
      </c>
      <c r="AW50" s="185" t="s">
        <v>267</v>
      </c>
      <c r="AX50" s="186" t="s">
        <v>271</v>
      </c>
      <c r="AY50" s="155"/>
      <c r="AZ50" s="125">
        <v>5</v>
      </c>
      <c r="BA50" s="130" t="s">
        <v>0</v>
      </c>
      <c r="BB50" s="125">
        <v>0</v>
      </c>
      <c r="BC50" s="185" t="s">
        <v>267</v>
      </c>
      <c r="BD50" s="186" t="s">
        <v>267</v>
      </c>
      <c r="BE50" s="155"/>
      <c r="BF50" s="125">
        <v>3</v>
      </c>
      <c r="BG50" s="130" t="s">
        <v>0</v>
      </c>
      <c r="BH50" s="125">
        <v>1</v>
      </c>
      <c r="BI50" s="185" t="s">
        <v>267</v>
      </c>
      <c r="BJ50" s="186" t="s">
        <v>267</v>
      </c>
      <c r="BK50" s="155"/>
      <c r="BL50" s="125">
        <v>0</v>
      </c>
      <c r="BM50" s="130" t="s">
        <v>0</v>
      </c>
      <c r="BN50" s="125">
        <v>5</v>
      </c>
      <c r="BO50" s="185" t="s">
        <v>269</v>
      </c>
      <c r="BP50" s="186" t="s">
        <v>267</v>
      </c>
      <c r="BQ50" s="155"/>
      <c r="BR50" s="125">
        <v>5</v>
      </c>
      <c r="BS50" s="130" t="s">
        <v>0</v>
      </c>
      <c r="BT50" s="125">
        <v>0</v>
      </c>
      <c r="BU50" s="185" t="s">
        <v>267</v>
      </c>
      <c r="BV50" s="186" t="s">
        <v>267</v>
      </c>
      <c r="BW50" s="155"/>
      <c r="BX50" s="125">
        <v>5</v>
      </c>
      <c r="BY50" s="130" t="s">
        <v>0</v>
      </c>
      <c r="BZ50" s="125">
        <v>0</v>
      </c>
      <c r="CA50" s="130" t="s">
        <v>267</v>
      </c>
      <c r="CB50" s="169" t="s">
        <v>267</v>
      </c>
      <c r="CC50" s="155"/>
      <c r="CD50" s="125">
        <v>1</v>
      </c>
      <c r="CE50" s="130" t="s">
        <v>0</v>
      </c>
      <c r="CF50" s="125">
        <v>3</v>
      </c>
      <c r="CG50" s="185" t="s">
        <v>267</v>
      </c>
      <c r="CH50" s="186" t="s">
        <v>267</v>
      </c>
      <c r="CI50" s="155"/>
      <c r="CJ50" s="125">
        <v>1</v>
      </c>
      <c r="CK50" s="130" t="s">
        <v>0</v>
      </c>
      <c r="CL50" s="125">
        <v>3</v>
      </c>
      <c r="CM50" s="185" t="s">
        <v>267</v>
      </c>
      <c r="CN50" s="186" t="s">
        <v>267</v>
      </c>
      <c r="CO50" s="155"/>
      <c r="CP50" s="125">
        <v>5</v>
      </c>
      <c r="CQ50" s="130" t="s">
        <v>0</v>
      </c>
      <c r="CR50" s="125">
        <v>2</v>
      </c>
      <c r="CS50" s="185" t="s">
        <v>267</v>
      </c>
      <c r="CT50" s="186" t="s">
        <v>267</v>
      </c>
      <c r="CU50" s="155"/>
      <c r="CV50" s="125">
        <v>4</v>
      </c>
      <c r="CW50" s="130" t="s">
        <v>0</v>
      </c>
      <c r="CX50" s="125">
        <v>0</v>
      </c>
      <c r="CY50" s="185" t="s">
        <v>267</v>
      </c>
      <c r="CZ50" s="186" t="s">
        <v>267</v>
      </c>
      <c r="DA50" s="155"/>
      <c r="DB50" s="125">
        <v>0</v>
      </c>
      <c r="DC50" s="130" t="s">
        <v>0</v>
      </c>
      <c r="DD50" s="125">
        <v>5</v>
      </c>
      <c r="DE50" s="185" t="s">
        <v>267</v>
      </c>
      <c r="DF50" s="186" t="s">
        <v>267</v>
      </c>
      <c r="DG50" s="155"/>
      <c r="DH50" s="125">
        <v>2</v>
      </c>
      <c r="DI50" s="130" t="s">
        <v>0</v>
      </c>
      <c r="DJ50" s="125">
        <v>2</v>
      </c>
      <c r="DK50" s="185" t="s">
        <v>267</v>
      </c>
      <c r="DL50" s="186" t="s">
        <v>266</v>
      </c>
      <c r="DM50" s="155"/>
      <c r="DN50" s="125">
        <v>5</v>
      </c>
      <c r="DO50" s="130" t="s">
        <v>0</v>
      </c>
      <c r="DP50" s="125">
        <v>0</v>
      </c>
      <c r="DQ50" s="185" t="s">
        <v>267</v>
      </c>
      <c r="DR50" s="186" t="s">
        <v>267</v>
      </c>
      <c r="DS50" s="155"/>
      <c r="DT50" s="125">
        <v>5</v>
      </c>
      <c r="DU50" s="130" t="s">
        <v>0</v>
      </c>
      <c r="DV50" s="125">
        <v>2</v>
      </c>
      <c r="DW50" s="185" t="s">
        <v>267</v>
      </c>
      <c r="DX50" s="186" t="s">
        <v>267</v>
      </c>
      <c r="DY50" s="155"/>
      <c r="DZ50" s="125">
        <v>1</v>
      </c>
      <c r="EA50" s="130" t="s">
        <v>0</v>
      </c>
      <c r="EB50" s="125">
        <v>5</v>
      </c>
      <c r="EC50" s="185" t="s">
        <v>267</v>
      </c>
      <c r="ED50" s="186" t="s">
        <v>267</v>
      </c>
      <c r="EE50" s="155"/>
      <c r="EF50" s="125">
        <v>5</v>
      </c>
      <c r="EG50" s="130" t="s">
        <v>0</v>
      </c>
      <c r="EH50" s="125">
        <v>0</v>
      </c>
      <c r="EI50" s="185" t="s">
        <v>366</v>
      </c>
      <c r="EJ50" s="186" t="s">
        <v>264</v>
      </c>
      <c r="EK50" s="155"/>
      <c r="EL50" s="125">
        <v>5</v>
      </c>
      <c r="EM50" s="130" t="s">
        <v>0</v>
      </c>
      <c r="EN50" s="125">
        <v>0</v>
      </c>
      <c r="EO50" s="185" t="s">
        <v>267</v>
      </c>
      <c r="EP50" s="186" t="s">
        <v>267</v>
      </c>
      <c r="EQ50" s="155"/>
      <c r="ER50" s="125">
        <v>1</v>
      </c>
      <c r="ES50" s="130" t="s">
        <v>0</v>
      </c>
      <c r="ET50" s="125">
        <v>3</v>
      </c>
      <c r="EU50" s="185" t="s">
        <v>269</v>
      </c>
      <c r="EV50" s="186" t="s">
        <v>267</v>
      </c>
      <c r="EW50" s="155"/>
      <c r="EX50" s="125">
        <v>0</v>
      </c>
      <c r="EY50" s="130" t="s">
        <v>0</v>
      </c>
      <c r="EZ50" s="125">
        <v>4</v>
      </c>
      <c r="FA50" s="185" t="s">
        <v>267</v>
      </c>
      <c r="FB50" s="186" t="s">
        <v>267</v>
      </c>
      <c r="FC50" s="155"/>
      <c r="FD50" s="125">
        <v>5</v>
      </c>
      <c r="FE50" s="130" t="s">
        <v>0</v>
      </c>
      <c r="FF50" s="125">
        <v>0</v>
      </c>
      <c r="FG50" s="185" t="s">
        <v>267</v>
      </c>
      <c r="FH50" s="186" t="s">
        <v>267</v>
      </c>
      <c r="FI50" s="155"/>
      <c r="FJ50" s="125">
        <v>0</v>
      </c>
      <c r="FK50" s="130" t="s">
        <v>0</v>
      </c>
      <c r="FL50" s="125">
        <v>5</v>
      </c>
      <c r="FM50" s="185" t="s">
        <v>267</v>
      </c>
      <c r="FN50" s="186" t="s">
        <v>267</v>
      </c>
      <c r="FO50" s="155"/>
      <c r="FP50" s="125">
        <v>4</v>
      </c>
      <c r="FQ50" s="130" t="s">
        <v>0</v>
      </c>
      <c r="FR50" s="125">
        <v>1</v>
      </c>
      <c r="FS50" s="185" t="s">
        <v>269</v>
      </c>
      <c r="FT50" s="186" t="s">
        <v>267</v>
      </c>
      <c r="FU50" s="155"/>
      <c r="FV50" s="125">
        <v>1</v>
      </c>
      <c r="FW50" s="130" t="s">
        <v>0</v>
      </c>
      <c r="FX50" s="125">
        <v>3</v>
      </c>
      <c r="FY50" s="185" t="s">
        <v>267</v>
      </c>
      <c r="FZ50" s="186" t="s">
        <v>374</v>
      </c>
      <c r="GA50" s="155"/>
      <c r="GB50" s="125">
        <v>0</v>
      </c>
      <c r="GC50" s="196" t="s">
        <v>0</v>
      </c>
      <c r="GD50" s="125">
        <v>5</v>
      </c>
      <c r="GE50" s="185" t="s">
        <v>267</v>
      </c>
      <c r="GF50" s="186" t="s">
        <v>267</v>
      </c>
      <c r="GG50" s="155"/>
      <c r="GH50" s="125">
        <v>5</v>
      </c>
      <c r="GI50" s="130" t="s">
        <v>0</v>
      </c>
      <c r="GJ50" s="125">
        <v>0</v>
      </c>
      <c r="GK50" s="185" t="s">
        <v>267</v>
      </c>
      <c r="GL50" s="186" t="s">
        <v>267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269</v>
      </c>
      <c r="GX50" s="186" t="s">
        <v>267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269</v>
      </c>
      <c r="HJ50" s="186" t="s">
        <v>267</v>
      </c>
      <c r="HK50" s="155"/>
      <c r="HL50" s="125">
        <v>5</v>
      </c>
      <c r="HM50" s="130" t="s">
        <v>0</v>
      </c>
      <c r="HN50" s="125">
        <v>0</v>
      </c>
      <c r="HO50" s="185" t="s">
        <v>267</v>
      </c>
      <c r="HP50" s="186" t="s">
        <v>267</v>
      </c>
      <c r="HQ50" s="155"/>
      <c r="HR50" s="125">
        <v>3</v>
      </c>
      <c r="HS50" s="130" t="s">
        <v>0</v>
      </c>
      <c r="HT50" s="125">
        <v>1</v>
      </c>
      <c r="HU50" s="185" t="s">
        <v>267</v>
      </c>
      <c r="HV50" s="186" t="s">
        <v>267</v>
      </c>
      <c r="HW50" s="155"/>
      <c r="HX50" s="125">
        <v>0</v>
      </c>
      <c r="HY50" s="130" t="s">
        <v>0</v>
      </c>
      <c r="HZ50" s="125">
        <v>5</v>
      </c>
      <c r="IA50" s="185" t="s">
        <v>267</v>
      </c>
      <c r="IB50" s="186" t="s">
        <v>267</v>
      </c>
      <c r="IC50" s="155"/>
      <c r="ID50" s="125">
        <v>0</v>
      </c>
      <c r="IE50" s="130" t="s">
        <v>0</v>
      </c>
      <c r="IF50" s="125">
        <v>5</v>
      </c>
      <c r="IG50" s="185" t="s">
        <v>267</v>
      </c>
      <c r="IH50" s="186" t="s">
        <v>267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267</v>
      </c>
      <c r="IZ50" s="186" t="s">
        <v>267</v>
      </c>
      <c r="JA50" s="155"/>
      <c r="JB50" s="125">
        <v>1</v>
      </c>
      <c r="JC50" s="130" t="s">
        <v>0</v>
      </c>
      <c r="JD50" s="125">
        <v>5</v>
      </c>
      <c r="JE50" s="185" t="s">
        <v>267</v>
      </c>
      <c r="JF50" s="186" t="s">
        <v>267</v>
      </c>
      <c r="JG50" s="155"/>
      <c r="JH50" s="125">
        <v>0</v>
      </c>
      <c r="JI50" s="130" t="s">
        <v>0</v>
      </c>
      <c r="JJ50" s="125">
        <v>5</v>
      </c>
      <c r="JK50" s="185" t="s">
        <v>267</v>
      </c>
      <c r="JL50" s="186" t="s">
        <v>267</v>
      </c>
      <c r="JM50" s="155"/>
      <c r="JN50" s="125">
        <v>5</v>
      </c>
      <c r="JO50" s="130" t="s">
        <v>0</v>
      </c>
      <c r="JP50" s="125">
        <v>0</v>
      </c>
      <c r="JQ50" s="185" t="s">
        <v>267</v>
      </c>
      <c r="JR50" s="186" t="s">
        <v>267</v>
      </c>
      <c r="JS50" s="155"/>
      <c r="JT50" s="125"/>
      <c r="JU50" s="130" t="s">
        <v>0</v>
      </c>
      <c r="JV50" s="125"/>
      <c r="JW50" s="130"/>
      <c r="JX50" s="169"/>
      <c r="JY50" s="155"/>
      <c r="JZ50" s="125">
        <v>2</v>
      </c>
      <c r="KA50" s="130" t="s">
        <v>0</v>
      </c>
      <c r="KB50" s="125">
        <v>4</v>
      </c>
      <c r="KC50" s="185" t="s">
        <v>267</v>
      </c>
      <c r="KD50" s="186" t="s">
        <v>267</v>
      </c>
      <c r="KE50" s="155"/>
      <c r="KF50" s="125">
        <v>4</v>
      </c>
      <c r="KG50" s="130" t="s">
        <v>0</v>
      </c>
      <c r="KH50" s="125">
        <v>0</v>
      </c>
      <c r="KI50" s="185" t="s">
        <v>267</v>
      </c>
      <c r="KJ50" s="186" t="s">
        <v>267</v>
      </c>
      <c r="KK50" s="155"/>
      <c r="KL50" s="125"/>
      <c r="KM50" s="130" t="s">
        <v>0</v>
      </c>
      <c r="KN50" s="125"/>
      <c r="KO50" s="130"/>
      <c r="KP50" s="169"/>
      <c r="KQ50" s="155"/>
      <c r="KR50" s="125">
        <v>0</v>
      </c>
      <c r="KS50" s="130" t="s">
        <v>0</v>
      </c>
      <c r="KT50" s="125">
        <v>5</v>
      </c>
      <c r="KU50" s="185" t="s">
        <v>267</v>
      </c>
      <c r="KV50" s="186" t="s">
        <v>267</v>
      </c>
      <c r="KW50" s="155"/>
      <c r="KX50" s="125"/>
      <c r="KY50" s="130" t="s">
        <v>0</v>
      </c>
      <c r="KZ50" s="125"/>
      <c r="LA50" s="130"/>
      <c r="LB50" s="169"/>
      <c r="LC50" s="155"/>
      <c r="LD50" s="125">
        <v>5</v>
      </c>
      <c r="LE50" s="130" t="s">
        <v>0</v>
      </c>
      <c r="LF50" s="125">
        <v>0</v>
      </c>
      <c r="LG50" s="185" t="s">
        <v>267</v>
      </c>
      <c r="LH50" s="186" t="s">
        <v>267</v>
      </c>
      <c r="LI50" s="155"/>
      <c r="LJ50" s="125"/>
      <c r="LK50" s="130" t="s">
        <v>0</v>
      </c>
      <c r="LL50" s="125"/>
      <c r="LM50" s="130"/>
      <c r="LN50" s="169"/>
      <c r="LO50" s="155"/>
      <c r="LP50" s="125">
        <v>0</v>
      </c>
      <c r="LQ50" s="130" t="s">
        <v>0</v>
      </c>
      <c r="LR50" s="125">
        <v>5</v>
      </c>
      <c r="LS50" s="185" t="s">
        <v>267</v>
      </c>
      <c r="LT50" s="186" t="s">
        <v>267</v>
      </c>
      <c r="LU50" s="155"/>
      <c r="LV50" s="125">
        <v>5</v>
      </c>
      <c r="LW50" s="130" t="s">
        <v>0</v>
      </c>
      <c r="LX50" s="125">
        <v>0</v>
      </c>
      <c r="LY50" s="185" t="s">
        <v>267</v>
      </c>
      <c r="LZ50" s="186" t="s">
        <v>267</v>
      </c>
      <c r="MA50" s="155"/>
      <c r="MB50" s="125">
        <v>5</v>
      </c>
      <c r="MC50" s="130" t="s">
        <v>0</v>
      </c>
      <c r="MD50" s="125">
        <v>0</v>
      </c>
      <c r="ME50" s="185" t="s">
        <v>267</v>
      </c>
      <c r="MF50" s="186" t="s">
        <v>267</v>
      </c>
      <c r="MG50" s="155"/>
      <c r="MH50" s="125"/>
      <c r="MI50" s="130" t="s">
        <v>0</v>
      </c>
      <c r="MJ50" s="125"/>
      <c r="MK50" s="130"/>
      <c r="ML50" s="169"/>
      <c r="MM50" s="155"/>
      <c r="MN50" s="125">
        <v>0</v>
      </c>
      <c r="MO50" s="130" t="s">
        <v>0</v>
      </c>
      <c r="MP50" s="125">
        <v>5</v>
      </c>
      <c r="MQ50" s="185" t="s">
        <v>267</v>
      </c>
      <c r="MR50" s="186" t="s">
        <v>267</v>
      </c>
      <c r="MS50" s="155"/>
      <c r="MT50" s="125"/>
      <c r="MU50" s="130" t="s">
        <v>0</v>
      </c>
      <c r="MV50" s="125"/>
      <c r="MW50" s="130"/>
      <c r="MX50" s="169"/>
      <c r="MY50" s="155"/>
      <c r="MZ50" s="125">
        <v>5</v>
      </c>
      <c r="NA50" s="130" t="s">
        <v>0</v>
      </c>
      <c r="NB50" s="125">
        <v>0</v>
      </c>
      <c r="NC50" s="185" t="s">
        <v>267</v>
      </c>
      <c r="ND50" s="186" t="s">
        <v>267</v>
      </c>
      <c r="NE50" s="155"/>
      <c r="NF50" s="125"/>
      <c r="NG50" s="130" t="s">
        <v>0</v>
      </c>
      <c r="NH50" s="125"/>
      <c r="NI50" s="185" t="s">
        <v>322</v>
      </c>
      <c r="NJ50" s="186" t="s">
        <v>322</v>
      </c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322</v>
      </c>
      <c r="NV50" s="186" t="s">
        <v>322</v>
      </c>
      <c r="NW50" s="163"/>
    </row>
    <row r="51" spans="1:387" ht="15" x14ac:dyDescent="0.2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322</v>
      </c>
      <c r="H51" s="182" t="s">
        <v>322</v>
      </c>
      <c r="I51" s="25"/>
      <c r="J51" s="187"/>
      <c r="K51" s="187" t="s">
        <v>0</v>
      </c>
      <c r="L51" s="187"/>
      <c r="M51" s="185" t="s">
        <v>322</v>
      </c>
      <c r="N51" s="186" t="s">
        <v>322</v>
      </c>
      <c r="O51" s="148"/>
      <c r="P51" s="167"/>
      <c r="Q51" s="168" t="s">
        <v>0</v>
      </c>
      <c r="R51" s="167"/>
      <c r="S51" s="185" t="s">
        <v>322</v>
      </c>
      <c r="T51" s="186" t="s">
        <v>322</v>
      </c>
      <c r="U51" s="155"/>
      <c r="V51" s="167"/>
      <c r="W51" s="168" t="s">
        <v>0</v>
      </c>
      <c r="X51" s="167"/>
      <c r="Y51" s="185" t="s">
        <v>322</v>
      </c>
      <c r="Z51" s="186" t="s">
        <v>322</v>
      </c>
      <c r="AA51" s="155"/>
      <c r="AB51" s="167"/>
      <c r="AC51" s="168" t="s">
        <v>0</v>
      </c>
      <c r="AD51" s="167"/>
      <c r="AE51" s="185" t="s">
        <v>322</v>
      </c>
      <c r="AF51" s="186" t="s">
        <v>322</v>
      </c>
      <c r="AG51" s="155"/>
      <c r="AH51" s="167"/>
      <c r="AI51" s="168" t="s">
        <v>0</v>
      </c>
      <c r="AJ51" s="167"/>
      <c r="AK51" s="185" t="s">
        <v>322</v>
      </c>
      <c r="AL51" s="186" t="s">
        <v>322</v>
      </c>
      <c r="AM51" s="155"/>
      <c r="AN51" s="167"/>
      <c r="AO51" s="168" t="s">
        <v>0</v>
      </c>
      <c r="AP51" s="167"/>
      <c r="AQ51" s="185" t="s">
        <v>322</v>
      </c>
      <c r="AR51" s="186" t="s">
        <v>322</v>
      </c>
      <c r="AS51" s="155"/>
      <c r="AT51" s="167"/>
      <c r="AU51" s="168" t="s">
        <v>0</v>
      </c>
      <c r="AV51" s="167"/>
      <c r="AW51" s="185" t="s">
        <v>322</v>
      </c>
      <c r="AX51" s="186" t="s">
        <v>322</v>
      </c>
      <c r="AY51" s="155"/>
      <c r="AZ51" s="167"/>
      <c r="BA51" s="168" t="s">
        <v>0</v>
      </c>
      <c r="BB51" s="167"/>
      <c r="BC51" s="185" t="s">
        <v>322</v>
      </c>
      <c r="BD51" s="186" t="s">
        <v>322</v>
      </c>
      <c r="BE51" s="155"/>
      <c r="BF51" s="167"/>
      <c r="BG51" s="168" t="s">
        <v>0</v>
      </c>
      <c r="BH51" s="167"/>
      <c r="BI51" s="185" t="s">
        <v>322</v>
      </c>
      <c r="BJ51" s="186" t="s">
        <v>322</v>
      </c>
      <c r="BK51" s="155"/>
      <c r="BL51" s="167"/>
      <c r="BM51" s="168" t="s">
        <v>0</v>
      </c>
      <c r="BN51" s="167"/>
      <c r="BO51" s="185" t="s">
        <v>322</v>
      </c>
      <c r="BP51" s="186" t="s">
        <v>322</v>
      </c>
      <c r="BQ51" s="155"/>
      <c r="BR51" s="167"/>
      <c r="BS51" s="168" t="s">
        <v>0</v>
      </c>
      <c r="BT51" s="167"/>
      <c r="BU51" s="185" t="s">
        <v>322</v>
      </c>
      <c r="BV51" s="186" t="s">
        <v>322</v>
      </c>
      <c r="BW51" s="155"/>
      <c r="BX51" s="167"/>
      <c r="BY51" s="168" t="s">
        <v>0</v>
      </c>
      <c r="BZ51" s="167"/>
      <c r="CA51" s="185" t="s">
        <v>322</v>
      </c>
      <c r="CB51" s="186" t="s">
        <v>322</v>
      </c>
      <c r="CC51" s="155"/>
      <c r="CD51" s="167"/>
      <c r="CE51" s="168" t="s">
        <v>0</v>
      </c>
      <c r="CF51" s="167"/>
      <c r="CG51" s="185" t="s">
        <v>322</v>
      </c>
      <c r="CH51" s="186" t="s">
        <v>322</v>
      </c>
      <c r="CI51" s="155"/>
      <c r="CJ51" s="167"/>
      <c r="CK51" s="168" t="s">
        <v>0</v>
      </c>
      <c r="CL51" s="167"/>
      <c r="CM51" s="185" t="s">
        <v>322</v>
      </c>
      <c r="CN51" s="186" t="s">
        <v>322</v>
      </c>
      <c r="CO51" s="155"/>
      <c r="CP51" s="167"/>
      <c r="CQ51" s="168" t="s">
        <v>0</v>
      </c>
      <c r="CR51" s="167"/>
      <c r="CS51" s="185" t="s">
        <v>322</v>
      </c>
      <c r="CT51" s="186" t="s">
        <v>322</v>
      </c>
      <c r="CU51" s="155"/>
      <c r="CV51" s="167"/>
      <c r="CW51" s="168" t="s">
        <v>0</v>
      </c>
      <c r="CX51" s="167"/>
      <c r="CY51" s="185" t="s">
        <v>322</v>
      </c>
      <c r="CZ51" s="186" t="s">
        <v>322</v>
      </c>
      <c r="DA51" s="155"/>
      <c r="DB51" s="167"/>
      <c r="DC51" s="168" t="s">
        <v>0</v>
      </c>
      <c r="DD51" s="167"/>
      <c r="DE51" s="185" t="s">
        <v>322</v>
      </c>
      <c r="DF51" s="186" t="s">
        <v>322</v>
      </c>
      <c r="DG51" s="155"/>
      <c r="DH51" s="167"/>
      <c r="DI51" s="168" t="s">
        <v>0</v>
      </c>
      <c r="DJ51" s="167"/>
      <c r="DK51" s="185" t="s">
        <v>322</v>
      </c>
      <c r="DL51" s="186" t="s">
        <v>322</v>
      </c>
      <c r="DM51" s="155"/>
      <c r="DN51" s="167"/>
      <c r="DO51" s="168" t="s">
        <v>0</v>
      </c>
      <c r="DP51" s="167"/>
      <c r="DQ51" s="185" t="s">
        <v>322</v>
      </c>
      <c r="DR51" s="186" t="s">
        <v>322</v>
      </c>
      <c r="DS51" s="155"/>
      <c r="DT51" s="167"/>
      <c r="DU51" s="168" t="s">
        <v>0</v>
      </c>
      <c r="DV51" s="167"/>
      <c r="DW51" s="185" t="s">
        <v>322</v>
      </c>
      <c r="DX51" s="186" t="s">
        <v>322</v>
      </c>
      <c r="DY51" s="155"/>
      <c r="DZ51" s="167"/>
      <c r="EA51" s="168" t="s">
        <v>0</v>
      </c>
      <c r="EB51" s="167"/>
      <c r="EC51" s="185" t="s">
        <v>322</v>
      </c>
      <c r="ED51" s="186" t="s">
        <v>322</v>
      </c>
      <c r="EE51" s="155"/>
      <c r="EF51" s="167"/>
      <c r="EG51" s="168" t="s">
        <v>0</v>
      </c>
      <c r="EH51" s="167"/>
      <c r="EI51" s="185" t="s">
        <v>322</v>
      </c>
      <c r="EJ51" s="186" t="s">
        <v>322</v>
      </c>
      <c r="EK51" s="155"/>
      <c r="EL51" s="167"/>
      <c r="EM51" s="168" t="s">
        <v>0</v>
      </c>
      <c r="EN51" s="167"/>
      <c r="EO51" s="185" t="s">
        <v>322</v>
      </c>
      <c r="EP51" s="186" t="s">
        <v>322</v>
      </c>
      <c r="EQ51" s="155"/>
      <c r="ER51" s="167"/>
      <c r="ES51" s="168" t="s">
        <v>0</v>
      </c>
      <c r="ET51" s="167"/>
      <c r="EU51" s="185" t="s">
        <v>322</v>
      </c>
      <c r="EV51" s="186" t="s">
        <v>322</v>
      </c>
      <c r="EW51" s="155"/>
      <c r="EX51" s="167"/>
      <c r="EY51" s="168" t="s">
        <v>0</v>
      </c>
      <c r="EZ51" s="167"/>
      <c r="FA51" s="185" t="s">
        <v>322</v>
      </c>
      <c r="FB51" s="186" t="s">
        <v>322</v>
      </c>
      <c r="FC51" s="155"/>
      <c r="FD51" s="167"/>
      <c r="FE51" s="168" t="s">
        <v>0</v>
      </c>
      <c r="FF51" s="167"/>
      <c r="FG51" s="185" t="s">
        <v>322</v>
      </c>
      <c r="FH51" s="186" t="s">
        <v>322</v>
      </c>
      <c r="FI51" s="155"/>
      <c r="FJ51" s="167"/>
      <c r="FK51" s="168" t="s">
        <v>0</v>
      </c>
      <c r="FL51" s="167"/>
      <c r="FM51" s="185" t="s">
        <v>322</v>
      </c>
      <c r="FN51" s="186" t="s">
        <v>322</v>
      </c>
      <c r="FO51" s="155"/>
      <c r="FP51" s="167"/>
      <c r="FQ51" s="168" t="s">
        <v>0</v>
      </c>
      <c r="FR51" s="167"/>
      <c r="FS51" s="185" t="s">
        <v>322</v>
      </c>
      <c r="FT51" s="186" t="s">
        <v>322</v>
      </c>
      <c r="FU51" s="155"/>
      <c r="FV51" s="167"/>
      <c r="FW51" s="168" t="s">
        <v>0</v>
      </c>
      <c r="FX51" s="167"/>
      <c r="FY51" s="185" t="s">
        <v>322</v>
      </c>
      <c r="FZ51" s="186" t="s">
        <v>322</v>
      </c>
      <c r="GA51" s="155"/>
      <c r="GB51" s="167"/>
      <c r="GC51" s="225" t="s">
        <v>0</v>
      </c>
      <c r="GD51" s="167"/>
      <c r="GE51" s="185" t="s">
        <v>322</v>
      </c>
      <c r="GF51" s="186" t="s">
        <v>322</v>
      </c>
      <c r="GG51" s="155"/>
      <c r="GH51" s="167"/>
      <c r="GI51" s="168" t="s">
        <v>0</v>
      </c>
      <c r="GJ51" s="167"/>
      <c r="GK51" s="185" t="s">
        <v>322</v>
      </c>
      <c r="GL51" s="186" t="s">
        <v>322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322</v>
      </c>
      <c r="GX51" s="186" t="s">
        <v>322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322</v>
      </c>
      <c r="HJ51" s="186" t="s">
        <v>322</v>
      </c>
      <c r="HK51" s="155"/>
      <c r="HL51" s="167"/>
      <c r="HM51" s="168" t="s">
        <v>0</v>
      </c>
      <c r="HN51" s="167"/>
      <c r="HO51" s="185" t="s">
        <v>322</v>
      </c>
      <c r="HP51" s="186" t="s">
        <v>322</v>
      </c>
      <c r="HQ51" s="155"/>
      <c r="HR51" s="167"/>
      <c r="HS51" s="168" t="s">
        <v>0</v>
      </c>
      <c r="HT51" s="167"/>
      <c r="HU51" s="185" t="s">
        <v>322</v>
      </c>
      <c r="HV51" s="186" t="s">
        <v>322</v>
      </c>
      <c r="HW51" s="155"/>
      <c r="HX51" s="167"/>
      <c r="HY51" s="168" t="s">
        <v>0</v>
      </c>
      <c r="HZ51" s="167"/>
      <c r="IA51" s="185" t="s">
        <v>322</v>
      </c>
      <c r="IB51" s="186" t="s">
        <v>322</v>
      </c>
      <c r="IC51" s="155"/>
      <c r="ID51" s="167"/>
      <c r="IE51" s="168" t="s">
        <v>0</v>
      </c>
      <c r="IF51" s="167"/>
      <c r="IG51" s="185" t="s">
        <v>322</v>
      </c>
      <c r="IH51" s="186" t="s">
        <v>322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322</v>
      </c>
      <c r="IZ51" s="186" t="s">
        <v>322</v>
      </c>
      <c r="JA51" s="155"/>
      <c r="JB51" s="167"/>
      <c r="JC51" s="168" t="s">
        <v>0</v>
      </c>
      <c r="JD51" s="167"/>
      <c r="JE51" s="185" t="s">
        <v>322</v>
      </c>
      <c r="JF51" s="186" t="s">
        <v>322</v>
      </c>
      <c r="JG51" s="155"/>
      <c r="JH51" s="167"/>
      <c r="JI51" s="168" t="s">
        <v>0</v>
      </c>
      <c r="JJ51" s="167"/>
      <c r="JK51" s="185" t="s">
        <v>322</v>
      </c>
      <c r="JL51" s="186" t="s">
        <v>322</v>
      </c>
      <c r="JM51" s="155"/>
      <c r="JN51" s="167"/>
      <c r="JO51" s="168" t="s">
        <v>0</v>
      </c>
      <c r="JP51" s="167"/>
      <c r="JQ51" s="185" t="s">
        <v>322</v>
      </c>
      <c r="JR51" s="186" t="s">
        <v>322</v>
      </c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85" t="s">
        <v>322</v>
      </c>
      <c r="KD51" s="186" t="s">
        <v>322</v>
      </c>
      <c r="KE51" s="155"/>
      <c r="KF51" s="167"/>
      <c r="KG51" s="168" t="s">
        <v>0</v>
      </c>
      <c r="KH51" s="167"/>
      <c r="KI51" s="185" t="s">
        <v>322</v>
      </c>
      <c r="KJ51" s="186" t="s">
        <v>322</v>
      </c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85" t="s">
        <v>322</v>
      </c>
      <c r="KV51" s="186" t="s">
        <v>322</v>
      </c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85" t="s">
        <v>322</v>
      </c>
      <c r="LH51" s="186" t="s">
        <v>322</v>
      </c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85" t="s">
        <v>322</v>
      </c>
      <c r="LT51" s="186" t="s">
        <v>322</v>
      </c>
      <c r="LU51" s="155"/>
      <c r="LV51" s="167"/>
      <c r="LW51" s="168" t="s">
        <v>0</v>
      </c>
      <c r="LX51" s="167"/>
      <c r="LY51" s="185" t="s">
        <v>322</v>
      </c>
      <c r="LZ51" s="186" t="s">
        <v>322</v>
      </c>
      <c r="MA51" s="155"/>
      <c r="MB51" s="167"/>
      <c r="MC51" s="168" t="s">
        <v>0</v>
      </c>
      <c r="MD51" s="167"/>
      <c r="ME51" s="185" t="s">
        <v>322</v>
      </c>
      <c r="MF51" s="186" t="s">
        <v>322</v>
      </c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85" t="s">
        <v>322</v>
      </c>
      <c r="MR51" s="186" t="s">
        <v>322</v>
      </c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85" t="s">
        <v>322</v>
      </c>
      <c r="ND51" s="186" t="s">
        <v>322</v>
      </c>
      <c r="NE51" s="155"/>
      <c r="NF51" s="167"/>
      <c r="NG51" s="168" t="s">
        <v>0</v>
      </c>
      <c r="NH51" s="167"/>
      <c r="NI51" s="185" t="s">
        <v>322</v>
      </c>
      <c r="NJ51" s="186" t="s">
        <v>322</v>
      </c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322</v>
      </c>
      <c r="NV51" s="186" t="s">
        <v>322</v>
      </c>
      <c r="NW51" s="163"/>
    </row>
    <row r="52" spans="1:387" ht="15" x14ac:dyDescent="0.2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322</v>
      </c>
      <c r="H52" s="182" t="s">
        <v>322</v>
      </c>
      <c r="I52" s="25"/>
      <c r="J52" s="187">
        <v>1</v>
      </c>
      <c r="K52" s="187" t="s">
        <v>0</v>
      </c>
      <c r="L52" s="187">
        <v>3</v>
      </c>
      <c r="M52" s="185" t="s">
        <v>267</v>
      </c>
      <c r="N52" s="186" t="s">
        <v>257</v>
      </c>
      <c r="O52" s="148"/>
      <c r="P52" s="125">
        <v>2</v>
      </c>
      <c r="Q52" s="130" t="s">
        <v>0</v>
      </c>
      <c r="R52" s="125">
        <v>0</v>
      </c>
      <c r="S52" s="185" t="s">
        <v>267</v>
      </c>
      <c r="T52" s="186" t="s">
        <v>271</v>
      </c>
      <c r="U52" s="155"/>
      <c r="V52" s="125">
        <v>1</v>
      </c>
      <c r="W52" s="130" t="s">
        <v>0</v>
      </c>
      <c r="X52" s="125">
        <v>2</v>
      </c>
      <c r="Y52" s="185" t="s">
        <v>267</v>
      </c>
      <c r="Z52" s="186" t="s">
        <v>271</v>
      </c>
      <c r="AA52" s="155"/>
      <c r="AB52" s="125">
        <v>4</v>
      </c>
      <c r="AC52" s="130" t="s">
        <v>0</v>
      </c>
      <c r="AD52" s="125">
        <v>1</v>
      </c>
      <c r="AE52" s="192" t="s">
        <v>267</v>
      </c>
      <c r="AF52" s="193" t="s">
        <v>271</v>
      </c>
      <c r="AG52" s="155"/>
      <c r="AH52" s="125">
        <v>3</v>
      </c>
      <c r="AI52" s="130" t="s">
        <v>0</v>
      </c>
      <c r="AJ52" s="125">
        <v>0</v>
      </c>
      <c r="AK52" s="185" t="s">
        <v>271</v>
      </c>
      <c r="AL52" s="186" t="s">
        <v>267</v>
      </c>
      <c r="AM52" s="155"/>
      <c r="AN52" s="125">
        <v>0</v>
      </c>
      <c r="AO52" s="130" t="s">
        <v>0</v>
      </c>
      <c r="AP52" s="125">
        <v>2</v>
      </c>
      <c r="AQ52" s="185" t="s">
        <v>271</v>
      </c>
      <c r="AR52" s="186" t="s">
        <v>267</v>
      </c>
      <c r="AS52" s="155"/>
      <c r="AT52" s="125">
        <v>0</v>
      </c>
      <c r="AU52" s="130" t="s">
        <v>0</v>
      </c>
      <c r="AV52" s="125">
        <v>2</v>
      </c>
      <c r="AW52" s="185" t="s">
        <v>267</v>
      </c>
      <c r="AX52" s="186" t="s">
        <v>271</v>
      </c>
      <c r="AY52" s="155"/>
      <c r="AZ52" s="125"/>
      <c r="BA52" s="130" t="s">
        <v>0</v>
      </c>
      <c r="BB52" s="125"/>
      <c r="BC52" s="185" t="s">
        <v>322</v>
      </c>
      <c r="BD52" s="186" t="s">
        <v>322</v>
      </c>
      <c r="BE52" s="155"/>
      <c r="BF52" s="125">
        <v>2</v>
      </c>
      <c r="BG52" s="130" t="s">
        <v>0</v>
      </c>
      <c r="BH52" s="125">
        <v>1</v>
      </c>
      <c r="BI52" s="185" t="s">
        <v>267</v>
      </c>
      <c r="BJ52" s="186" t="s">
        <v>257</v>
      </c>
      <c r="BK52" s="155"/>
      <c r="BL52" s="125"/>
      <c r="BM52" s="130" t="s">
        <v>0</v>
      </c>
      <c r="BN52" s="125"/>
      <c r="BO52" s="185" t="s">
        <v>322</v>
      </c>
      <c r="BP52" s="186" t="s">
        <v>322</v>
      </c>
      <c r="BQ52" s="155"/>
      <c r="BR52" s="125">
        <v>2</v>
      </c>
      <c r="BS52" s="130" t="s">
        <v>0</v>
      </c>
      <c r="BT52" s="125">
        <v>0</v>
      </c>
      <c r="BU52" s="185" t="s">
        <v>267</v>
      </c>
      <c r="BV52" s="186" t="s">
        <v>271</v>
      </c>
      <c r="BW52" s="155"/>
      <c r="BX52" s="125">
        <v>2</v>
      </c>
      <c r="BY52" s="130" t="s">
        <v>0</v>
      </c>
      <c r="BZ52" s="125">
        <v>0</v>
      </c>
      <c r="CA52" s="130" t="s">
        <v>267</v>
      </c>
      <c r="CB52" s="169" t="s">
        <v>257</v>
      </c>
      <c r="CC52" s="155"/>
      <c r="CD52" s="125">
        <v>1</v>
      </c>
      <c r="CE52" s="130" t="s">
        <v>0</v>
      </c>
      <c r="CF52" s="125">
        <v>2</v>
      </c>
      <c r="CG52" s="185" t="s">
        <v>267</v>
      </c>
      <c r="CH52" s="186" t="s">
        <v>257</v>
      </c>
      <c r="CI52" s="155"/>
      <c r="CJ52" s="125">
        <v>0</v>
      </c>
      <c r="CK52" s="130" t="s">
        <v>0</v>
      </c>
      <c r="CL52" s="125">
        <v>2</v>
      </c>
      <c r="CM52" s="185" t="s">
        <v>269</v>
      </c>
      <c r="CN52" s="186" t="s">
        <v>267</v>
      </c>
      <c r="CO52" s="155"/>
      <c r="CP52" s="125">
        <v>2</v>
      </c>
      <c r="CQ52" s="130" t="s">
        <v>0</v>
      </c>
      <c r="CR52" s="125">
        <v>0</v>
      </c>
      <c r="CS52" s="185" t="s">
        <v>267</v>
      </c>
      <c r="CT52" s="186" t="s">
        <v>254</v>
      </c>
      <c r="CU52" s="155"/>
      <c r="CV52" s="125">
        <v>2</v>
      </c>
      <c r="CW52" s="130" t="s">
        <v>0</v>
      </c>
      <c r="CX52" s="125">
        <v>0</v>
      </c>
      <c r="CY52" s="185" t="s">
        <v>267</v>
      </c>
      <c r="CZ52" s="186" t="s">
        <v>259</v>
      </c>
      <c r="DA52" s="155"/>
      <c r="DB52" s="125">
        <v>0</v>
      </c>
      <c r="DC52" s="130" t="s">
        <v>0</v>
      </c>
      <c r="DD52" s="125">
        <v>2</v>
      </c>
      <c r="DE52" s="185" t="s">
        <v>267</v>
      </c>
      <c r="DF52" s="186" t="s">
        <v>257</v>
      </c>
      <c r="DG52" s="155"/>
      <c r="DH52" s="125">
        <v>0</v>
      </c>
      <c r="DI52" s="130" t="s">
        <v>0</v>
      </c>
      <c r="DJ52" s="125">
        <v>2</v>
      </c>
      <c r="DK52" s="185" t="s">
        <v>267</v>
      </c>
      <c r="DL52" s="186" t="s">
        <v>257</v>
      </c>
      <c r="DM52" s="155"/>
      <c r="DN52" s="125">
        <v>3</v>
      </c>
      <c r="DO52" s="130" t="s">
        <v>0</v>
      </c>
      <c r="DP52" s="125">
        <v>0</v>
      </c>
      <c r="DQ52" s="185" t="s">
        <v>269</v>
      </c>
      <c r="DR52" s="186" t="s">
        <v>257</v>
      </c>
      <c r="DS52" s="155"/>
      <c r="DT52" s="125">
        <v>2</v>
      </c>
      <c r="DU52" s="130" t="s">
        <v>0</v>
      </c>
      <c r="DV52" s="125">
        <v>1</v>
      </c>
      <c r="DW52" s="185" t="s">
        <v>267</v>
      </c>
      <c r="DX52" s="186" t="s">
        <v>257</v>
      </c>
      <c r="DY52" s="155"/>
      <c r="DZ52" s="125">
        <v>1</v>
      </c>
      <c r="EA52" s="130" t="s">
        <v>0</v>
      </c>
      <c r="EB52" s="125">
        <v>2</v>
      </c>
      <c r="EC52" s="185" t="s">
        <v>267</v>
      </c>
      <c r="ED52" s="186" t="s">
        <v>257</v>
      </c>
      <c r="EE52" s="155"/>
      <c r="EF52" s="125">
        <v>3</v>
      </c>
      <c r="EG52" s="130" t="s">
        <v>0</v>
      </c>
      <c r="EH52" s="125">
        <v>0</v>
      </c>
      <c r="EI52" s="185" t="s">
        <v>265</v>
      </c>
      <c r="EJ52" s="186" t="s">
        <v>264</v>
      </c>
      <c r="EK52" s="155"/>
      <c r="EL52" s="125"/>
      <c r="EM52" s="130" t="s">
        <v>0</v>
      </c>
      <c r="EN52" s="125"/>
      <c r="EO52" s="185" t="s">
        <v>322</v>
      </c>
      <c r="EP52" s="186" t="s">
        <v>322</v>
      </c>
      <c r="EQ52" s="155"/>
      <c r="ER52" s="125">
        <v>0</v>
      </c>
      <c r="ES52" s="130" t="s">
        <v>0</v>
      </c>
      <c r="ET52" s="125">
        <v>2</v>
      </c>
      <c r="EU52" s="185" t="s">
        <v>267</v>
      </c>
      <c r="EV52" s="186" t="s">
        <v>257</v>
      </c>
      <c r="EW52" s="155"/>
      <c r="EX52" s="125">
        <v>0</v>
      </c>
      <c r="EY52" s="130" t="s">
        <v>0</v>
      </c>
      <c r="EZ52" s="125">
        <v>2</v>
      </c>
      <c r="FA52" s="185" t="s">
        <v>267</v>
      </c>
      <c r="FB52" s="186" t="s">
        <v>254</v>
      </c>
      <c r="FC52" s="155"/>
      <c r="FD52" s="125">
        <v>2</v>
      </c>
      <c r="FE52" s="130" t="s">
        <v>0</v>
      </c>
      <c r="FF52" s="125">
        <v>0</v>
      </c>
      <c r="FG52" s="185" t="s">
        <v>267</v>
      </c>
      <c r="FH52" s="186" t="s">
        <v>257</v>
      </c>
      <c r="FI52" s="155"/>
      <c r="FJ52" s="125">
        <v>1</v>
      </c>
      <c r="FK52" s="130" t="s">
        <v>0</v>
      </c>
      <c r="FL52" s="125">
        <v>2</v>
      </c>
      <c r="FM52" s="185" t="s">
        <v>267</v>
      </c>
      <c r="FN52" s="186" t="s">
        <v>257</v>
      </c>
      <c r="FO52" s="155"/>
      <c r="FP52" s="125">
        <v>2</v>
      </c>
      <c r="FQ52" s="130" t="s">
        <v>0</v>
      </c>
      <c r="FR52" s="125">
        <v>0</v>
      </c>
      <c r="FS52" s="185" t="s">
        <v>269</v>
      </c>
      <c r="FT52" s="186" t="s">
        <v>257</v>
      </c>
      <c r="FU52" s="155"/>
      <c r="FV52" s="125"/>
      <c r="FW52" s="130" t="s">
        <v>0</v>
      </c>
      <c r="FX52" s="125"/>
      <c r="FY52" s="185" t="s">
        <v>322</v>
      </c>
      <c r="FZ52" s="186" t="s">
        <v>322</v>
      </c>
      <c r="GA52" s="155"/>
      <c r="GB52" s="125">
        <v>1</v>
      </c>
      <c r="GC52" s="196" t="s">
        <v>0</v>
      </c>
      <c r="GD52" s="125">
        <v>2</v>
      </c>
      <c r="GE52" s="185" t="s">
        <v>267</v>
      </c>
      <c r="GF52" s="186" t="s">
        <v>254</v>
      </c>
      <c r="GG52" s="155"/>
      <c r="GH52" s="125">
        <v>2</v>
      </c>
      <c r="GI52" s="130" t="s">
        <v>0</v>
      </c>
      <c r="GJ52" s="125">
        <v>0</v>
      </c>
      <c r="GK52" s="185" t="s">
        <v>267</v>
      </c>
      <c r="GL52" s="186" t="s">
        <v>257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267</v>
      </c>
      <c r="GX52" s="186" t="s">
        <v>265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267</v>
      </c>
      <c r="HJ52" s="186" t="s">
        <v>257</v>
      </c>
      <c r="HK52" s="155"/>
      <c r="HL52" s="125">
        <v>2</v>
      </c>
      <c r="HM52" s="130" t="s">
        <v>0</v>
      </c>
      <c r="HN52" s="125">
        <v>0</v>
      </c>
      <c r="HO52" s="185" t="s">
        <v>267</v>
      </c>
      <c r="HP52" s="186" t="s">
        <v>254</v>
      </c>
      <c r="HQ52" s="155"/>
      <c r="HR52" s="125">
        <v>2</v>
      </c>
      <c r="HS52" s="130" t="s">
        <v>0</v>
      </c>
      <c r="HT52" s="125">
        <v>1</v>
      </c>
      <c r="HU52" s="185" t="s">
        <v>267</v>
      </c>
      <c r="HV52" s="186" t="s">
        <v>257</v>
      </c>
      <c r="HW52" s="155"/>
      <c r="HX52" s="125">
        <v>0</v>
      </c>
      <c r="HY52" s="130" t="s">
        <v>0</v>
      </c>
      <c r="HZ52" s="125">
        <v>2</v>
      </c>
      <c r="IA52" s="185" t="s">
        <v>267</v>
      </c>
      <c r="IB52" s="186" t="s">
        <v>257</v>
      </c>
      <c r="IC52" s="155"/>
      <c r="ID52" s="125">
        <v>1</v>
      </c>
      <c r="IE52" s="130" t="s">
        <v>0</v>
      </c>
      <c r="IF52" s="125">
        <v>2</v>
      </c>
      <c r="IG52" s="185" t="s">
        <v>267</v>
      </c>
      <c r="IH52" s="186" t="s">
        <v>257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267</v>
      </c>
      <c r="IZ52" s="186" t="s">
        <v>257</v>
      </c>
      <c r="JA52" s="155"/>
      <c r="JB52" s="125">
        <v>0</v>
      </c>
      <c r="JC52" s="130" t="s">
        <v>0</v>
      </c>
      <c r="JD52" s="125">
        <v>3</v>
      </c>
      <c r="JE52" s="185" t="s">
        <v>374</v>
      </c>
      <c r="JF52" s="186" t="s">
        <v>267</v>
      </c>
      <c r="JG52" s="155"/>
      <c r="JH52" s="125">
        <v>0</v>
      </c>
      <c r="JI52" s="130" t="s">
        <v>0</v>
      </c>
      <c r="JJ52" s="125">
        <v>2</v>
      </c>
      <c r="JK52" s="185" t="s">
        <v>267</v>
      </c>
      <c r="JL52" s="186" t="s">
        <v>267</v>
      </c>
      <c r="JM52" s="155"/>
      <c r="JN52" s="125">
        <v>3</v>
      </c>
      <c r="JO52" s="130" t="s">
        <v>0</v>
      </c>
      <c r="JP52" s="125">
        <v>0</v>
      </c>
      <c r="JQ52" s="185" t="s">
        <v>267</v>
      </c>
      <c r="JR52" s="186" t="s">
        <v>257</v>
      </c>
      <c r="JS52" s="155"/>
      <c r="JT52" s="125"/>
      <c r="JU52" s="130" t="s">
        <v>0</v>
      </c>
      <c r="JV52" s="125"/>
      <c r="JW52" s="130"/>
      <c r="JX52" s="169"/>
      <c r="JY52" s="155"/>
      <c r="JZ52" s="125">
        <v>1</v>
      </c>
      <c r="KA52" s="130" t="s">
        <v>0</v>
      </c>
      <c r="KB52" s="125">
        <v>2</v>
      </c>
      <c r="KC52" s="185" t="s">
        <v>267</v>
      </c>
      <c r="KD52" s="186" t="s">
        <v>257</v>
      </c>
      <c r="KE52" s="155"/>
      <c r="KF52" s="125">
        <v>2</v>
      </c>
      <c r="KG52" s="130" t="s">
        <v>0</v>
      </c>
      <c r="KH52" s="125">
        <v>0</v>
      </c>
      <c r="KI52" s="185" t="s">
        <v>269</v>
      </c>
      <c r="KJ52" s="186" t="s">
        <v>264</v>
      </c>
      <c r="KK52" s="155"/>
      <c r="KL52" s="125"/>
      <c r="KM52" s="130" t="s">
        <v>0</v>
      </c>
      <c r="KN52" s="125"/>
      <c r="KO52" s="130"/>
      <c r="KP52" s="169"/>
      <c r="KQ52" s="155"/>
      <c r="KR52" s="125">
        <v>0</v>
      </c>
      <c r="KS52" s="130" t="s">
        <v>0</v>
      </c>
      <c r="KT52" s="125">
        <v>2</v>
      </c>
      <c r="KU52" s="185" t="s">
        <v>267</v>
      </c>
      <c r="KV52" s="186" t="s">
        <v>269</v>
      </c>
      <c r="KW52" s="155"/>
      <c r="KX52" s="125"/>
      <c r="KY52" s="130" t="s">
        <v>0</v>
      </c>
      <c r="KZ52" s="125"/>
      <c r="LA52" s="130"/>
      <c r="LB52" s="169"/>
      <c r="LC52" s="155"/>
      <c r="LD52" s="125">
        <v>3</v>
      </c>
      <c r="LE52" s="130" t="s">
        <v>0</v>
      </c>
      <c r="LF52" s="125">
        <v>0</v>
      </c>
      <c r="LG52" s="185" t="s">
        <v>267</v>
      </c>
      <c r="LH52" s="186" t="s">
        <v>257</v>
      </c>
      <c r="LI52" s="155"/>
      <c r="LJ52" s="125"/>
      <c r="LK52" s="130" t="s">
        <v>0</v>
      </c>
      <c r="LL52" s="125"/>
      <c r="LM52" s="130"/>
      <c r="LN52" s="169"/>
      <c r="LO52" s="155"/>
      <c r="LP52" s="125">
        <v>0</v>
      </c>
      <c r="LQ52" s="130" t="s">
        <v>0</v>
      </c>
      <c r="LR52" s="125">
        <v>2</v>
      </c>
      <c r="LS52" s="185" t="s">
        <v>267</v>
      </c>
      <c r="LT52" s="186" t="s">
        <v>257</v>
      </c>
      <c r="LU52" s="155"/>
      <c r="LV52" s="125">
        <v>3</v>
      </c>
      <c r="LW52" s="130" t="s">
        <v>0</v>
      </c>
      <c r="LX52" s="125">
        <v>1</v>
      </c>
      <c r="LY52" s="185" t="s">
        <v>267</v>
      </c>
      <c r="LZ52" s="186" t="s">
        <v>257</v>
      </c>
      <c r="MA52" s="155"/>
      <c r="MB52" s="125">
        <v>3</v>
      </c>
      <c r="MC52" s="130" t="s">
        <v>0</v>
      </c>
      <c r="MD52" s="125">
        <v>1</v>
      </c>
      <c r="ME52" s="185" t="s">
        <v>267</v>
      </c>
      <c r="MF52" s="186" t="s">
        <v>257</v>
      </c>
      <c r="MG52" s="155"/>
      <c r="MH52" s="125"/>
      <c r="MI52" s="130" t="s">
        <v>0</v>
      </c>
      <c r="MJ52" s="125"/>
      <c r="MK52" s="130"/>
      <c r="ML52" s="169"/>
      <c r="MM52" s="155"/>
      <c r="MN52" s="125">
        <v>1</v>
      </c>
      <c r="MO52" s="130" t="s">
        <v>0</v>
      </c>
      <c r="MP52" s="125">
        <v>2</v>
      </c>
      <c r="MQ52" s="185" t="s">
        <v>267</v>
      </c>
      <c r="MR52" s="186" t="s">
        <v>257</v>
      </c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85" t="s">
        <v>322</v>
      </c>
      <c r="ND52" s="186" t="s">
        <v>322</v>
      </c>
      <c r="NE52" s="155"/>
      <c r="NF52" s="125"/>
      <c r="NG52" s="130" t="s">
        <v>0</v>
      </c>
      <c r="NH52" s="125"/>
      <c r="NI52" s="185" t="s">
        <v>322</v>
      </c>
      <c r="NJ52" s="186" t="s">
        <v>322</v>
      </c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322</v>
      </c>
      <c r="NV52" s="186" t="s">
        <v>322</v>
      </c>
      <c r="NW52" s="163"/>
    </row>
    <row r="53" spans="1:387" ht="15" x14ac:dyDescent="0.2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267</v>
      </c>
      <c r="H53" s="174" t="s">
        <v>257</v>
      </c>
      <c r="I53" s="25"/>
      <c r="J53" s="187">
        <v>1</v>
      </c>
      <c r="K53" s="187" t="s">
        <v>0</v>
      </c>
      <c r="L53" s="187">
        <v>3</v>
      </c>
      <c r="M53" s="185" t="s">
        <v>267</v>
      </c>
      <c r="N53" s="186" t="s">
        <v>257</v>
      </c>
      <c r="O53" s="148"/>
      <c r="P53" s="125">
        <v>3</v>
      </c>
      <c r="Q53" s="130" t="s">
        <v>0</v>
      </c>
      <c r="R53" s="125">
        <v>1</v>
      </c>
      <c r="S53" s="185" t="s">
        <v>267</v>
      </c>
      <c r="T53" s="186" t="s">
        <v>257</v>
      </c>
      <c r="U53" s="155"/>
      <c r="V53" s="125">
        <v>1</v>
      </c>
      <c r="W53" s="130" t="s">
        <v>0</v>
      </c>
      <c r="X53" s="125">
        <v>2</v>
      </c>
      <c r="Y53" s="185" t="s">
        <v>267</v>
      </c>
      <c r="Z53" s="186" t="s">
        <v>257</v>
      </c>
      <c r="AA53" s="155"/>
      <c r="AB53" s="125">
        <v>3</v>
      </c>
      <c r="AC53" s="130" t="s">
        <v>0</v>
      </c>
      <c r="AD53" s="125">
        <v>0</v>
      </c>
      <c r="AE53" s="192" t="s">
        <v>267</v>
      </c>
      <c r="AF53" s="193" t="s">
        <v>257</v>
      </c>
      <c r="AG53" s="155"/>
      <c r="AH53" s="125">
        <v>3</v>
      </c>
      <c r="AI53" s="130" t="s">
        <v>0</v>
      </c>
      <c r="AJ53" s="125">
        <v>1</v>
      </c>
      <c r="AK53" s="185" t="s">
        <v>267</v>
      </c>
      <c r="AL53" s="186" t="s">
        <v>257</v>
      </c>
      <c r="AM53" s="155"/>
      <c r="AN53" s="125">
        <v>1</v>
      </c>
      <c r="AO53" s="130" t="s">
        <v>0</v>
      </c>
      <c r="AP53" s="125">
        <v>3</v>
      </c>
      <c r="AQ53" s="185" t="s">
        <v>267</v>
      </c>
      <c r="AR53" s="186" t="s">
        <v>257</v>
      </c>
      <c r="AS53" s="155"/>
      <c r="AT53" s="125">
        <v>1</v>
      </c>
      <c r="AU53" s="130" t="s">
        <v>0</v>
      </c>
      <c r="AV53" s="125">
        <v>2</v>
      </c>
      <c r="AW53" s="185" t="s">
        <v>267</v>
      </c>
      <c r="AX53" s="186" t="s">
        <v>257</v>
      </c>
      <c r="AY53" s="155"/>
      <c r="AZ53" s="125">
        <v>2</v>
      </c>
      <c r="BA53" s="130" t="s">
        <v>0</v>
      </c>
      <c r="BB53" s="125">
        <v>0</v>
      </c>
      <c r="BC53" s="185" t="s">
        <v>267</v>
      </c>
      <c r="BD53" s="186" t="s">
        <v>257</v>
      </c>
      <c r="BE53" s="155"/>
      <c r="BF53" s="125">
        <v>3</v>
      </c>
      <c r="BG53" s="130" t="s">
        <v>0</v>
      </c>
      <c r="BH53" s="125">
        <v>1</v>
      </c>
      <c r="BI53" s="185" t="s">
        <v>267</v>
      </c>
      <c r="BJ53" s="186" t="s">
        <v>257</v>
      </c>
      <c r="BK53" s="155"/>
      <c r="BL53" s="125">
        <v>1</v>
      </c>
      <c r="BM53" s="130" t="s">
        <v>0</v>
      </c>
      <c r="BN53" s="125">
        <v>3</v>
      </c>
      <c r="BO53" s="185" t="s">
        <v>269</v>
      </c>
      <c r="BP53" s="186" t="s">
        <v>254</v>
      </c>
      <c r="BQ53" s="155"/>
      <c r="BR53" s="125">
        <v>2</v>
      </c>
      <c r="BS53" s="130" t="s">
        <v>0</v>
      </c>
      <c r="BT53" s="125">
        <v>0</v>
      </c>
      <c r="BU53" s="185" t="s">
        <v>267</v>
      </c>
      <c r="BV53" s="186" t="s">
        <v>257</v>
      </c>
      <c r="BW53" s="155"/>
      <c r="BX53" s="125">
        <v>3</v>
      </c>
      <c r="BY53" s="130" t="s">
        <v>0</v>
      </c>
      <c r="BZ53" s="125">
        <v>1</v>
      </c>
      <c r="CA53" s="130" t="s">
        <v>267</v>
      </c>
      <c r="CB53" s="169" t="s">
        <v>257</v>
      </c>
      <c r="CC53" s="155"/>
      <c r="CD53" s="125">
        <v>1</v>
      </c>
      <c r="CE53" s="130" t="s">
        <v>0</v>
      </c>
      <c r="CF53" s="125">
        <v>1</v>
      </c>
      <c r="CG53" s="185" t="s">
        <v>267</v>
      </c>
      <c r="CH53" s="186" t="s">
        <v>257</v>
      </c>
      <c r="CI53" s="155"/>
      <c r="CJ53" s="125">
        <v>1</v>
      </c>
      <c r="CK53" s="130" t="s">
        <v>0</v>
      </c>
      <c r="CL53" s="125">
        <v>3</v>
      </c>
      <c r="CM53" s="185" t="s">
        <v>268</v>
      </c>
      <c r="CN53" s="186" t="s">
        <v>252</v>
      </c>
      <c r="CO53" s="155"/>
      <c r="CP53" s="125">
        <v>2</v>
      </c>
      <c r="CQ53" s="130" t="s">
        <v>0</v>
      </c>
      <c r="CR53" s="125">
        <v>1</v>
      </c>
      <c r="CS53" s="185" t="s">
        <v>267</v>
      </c>
      <c r="CT53" s="186" t="s">
        <v>254</v>
      </c>
      <c r="CU53" s="155"/>
      <c r="CV53" s="125">
        <v>3</v>
      </c>
      <c r="CW53" s="130" t="s">
        <v>0</v>
      </c>
      <c r="CX53" s="125">
        <v>1</v>
      </c>
      <c r="CY53" s="185" t="s">
        <v>267</v>
      </c>
      <c r="CZ53" s="186" t="s">
        <v>266</v>
      </c>
      <c r="DA53" s="155"/>
      <c r="DB53" s="125">
        <v>1</v>
      </c>
      <c r="DC53" s="130" t="s">
        <v>0</v>
      </c>
      <c r="DD53" s="125">
        <v>3</v>
      </c>
      <c r="DE53" s="185" t="s">
        <v>267</v>
      </c>
      <c r="DF53" s="186" t="s">
        <v>266</v>
      </c>
      <c r="DG53" s="155"/>
      <c r="DH53" s="125">
        <v>1</v>
      </c>
      <c r="DI53" s="130" t="s">
        <v>0</v>
      </c>
      <c r="DJ53" s="125">
        <v>1</v>
      </c>
      <c r="DK53" s="185" t="s">
        <v>267</v>
      </c>
      <c r="DL53" s="186" t="s">
        <v>257</v>
      </c>
      <c r="DM53" s="155"/>
      <c r="DN53" s="125">
        <v>3</v>
      </c>
      <c r="DO53" s="130" t="s">
        <v>0</v>
      </c>
      <c r="DP53" s="125">
        <v>1</v>
      </c>
      <c r="DQ53" s="185" t="s">
        <v>269</v>
      </c>
      <c r="DR53" s="186" t="s">
        <v>257</v>
      </c>
      <c r="DS53" s="155"/>
      <c r="DT53" s="125">
        <v>2</v>
      </c>
      <c r="DU53" s="130" t="s">
        <v>0</v>
      </c>
      <c r="DV53" s="125">
        <v>2</v>
      </c>
      <c r="DW53" s="185" t="s">
        <v>267</v>
      </c>
      <c r="DX53" s="186" t="s">
        <v>252</v>
      </c>
      <c r="DY53" s="155"/>
      <c r="DZ53" s="125">
        <v>1</v>
      </c>
      <c r="EA53" s="130" t="s">
        <v>0</v>
      </c>
      <c r="EB53" s="125">
        <v>1</v>
      </c>
      <c r="EC53" s="185" t="s">
        <v>267</v>
      </c>
      <c r="ED53" s="186" t="s">
        <v>257</v>
      </c>
      <c r="EE53" s="155"/>
      <c r="EF53" s="125">
        <v>3</v>
      </c>
      <c r="EG53" s="130" t="s">
        <v>0</v>
      </c>
      <c r="EH53" s="125">
        <v>0</v>
      </c>
      <c r="EI53" s="185" t="s">
        <v>270</v>
      </c>
      <c r="EJ53" s="186" t="s">
        <v>252</v>
      </c>
      <c r="EK53" s="155"/>
      <c r="EL53" s="125">
        <v>3</v>
      </c>
      <c r="EM53" s="130" t="s">
        <v>0</v>
      </c>
      <c r="EN53" s="125">
        <v>1</v>
      </c>
      <c r="EO53" s="185" t="s">
        <v>269</v>
      </c>
      <c r="EP53" s="186" t="s">
        <v>257</v>
      </c>
      <c r="EQ53" s="155"/>
      <c r="ER53" s="125">
        <v>1</v>
      </c>
      <c r="ES53" s="130" t="s">
        <v>0</v>
      </c>
      <c r="ET53" s="125">
        <v>1</v>
      </c>
      <c r="EU53" s="185" t="s">
        <v>267</v>
      </c>
      <c r="EV53" s="186" t="s">
        <v>266</v>
      </c>
      <c r="EW53" s="155"/>
      <c r="EX53" s="125">
        <v>1</v>
      </c>
      <c r="EY53" s="130" t="s">
        <v>0</v>
      </c>
      <c r="EZ53" s="125">
        <v>2</v>
      </c>
      <c r="FA53" s="185" t="s">
        <v>269</v>
      </c>
      <c r="FB53" s="186" t="s">
        <v>267</v>
      </c>
      <c r="FC53" s="155"/>
      <c r="FD53" s="125">
        <v>3</v>
      </c>
      <c r="FE53" s="130" t="s">
        <v>0</v>
      </c>
      <c r="FF53" s="125">
        <v>0</v>
      </c>
      <c r="FG53" s="185" t="s">
        <v>269</v>
      </c>
      <c r="FH53" s="186" t="s">
        <v>267</v>
      </c>
      <c r="FI53" s="155"/>
      <c r="FJ53" s="125">
        <v>0</v>
      </c>
      <c r="FK53" s="130" t="s">
        <v>0</v>
      </c>
      <c r="FL53" s="125">
        <v>3</v>
      </c>
      <c r="FM53" s="185" t="s">
        <v>269</v>
      </c>
      <c r="FN53" s="186" t="s">
        <v>257</v>
      </c>
      <c r="FO53" s="155"/>
      <c r="FP53" s="125">
        <v>2</v>
      </c>
      <c r="FQ53" s="130" t="s">
        <v>0</v>
      </c>
      <c r="FR53" s="125">
        <v>0</v>
      </c>
      <c r="FS53" s="185" t="s">
        <v>270</v>
      </c>
      <c r="FT53" s="186" t="s">
        <v>252</v>
      </c>
      <c r="FU53" s="155"/>
      <c r="FV53" s="125">
        <v>0</v>
      </c>
      <c r="FW53" s="130" t="s">
        <v>0</v>
      </c>
      <c r="FX53" s="125">
        <v>2</v>
      </c>
      <c r="FY53" s="185" t="s">
        <v>267</v>
      </c>
      <c r="FZ53" s="186" t="s">
        <v>252</v>
      </c>
      <c r="GA53" s="155"/>
      <c r="GB53" s="125">
        <v>1</v>
      </c>
      <c r="GC53" s="196" t="s">
        <v>0</v>
      </c>
      <c r="GD53" s="125">
        <v>2</v>
      </c>
      <c r="GE53" s="185" t="s">
        <v>374</v>
      </c>
      <c r="GF53" s="186" t="s">
        <v>257</v>
      </c>
      <c r="GG53" s="155"/>
      <c r="GH53" s="125">
        <v>2</v>
      </c>
      <c r="GI53" s="130" t="s">
        <v>0</v>
      </c>
      <c r="GJ53" s="125">
        <v>1</v>
      </c>
      <c r="GK53" s="185" t="s">
        <v>267</v>
      </c>
      <c r="GL53" s="186" t="s">
        <v>257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269</v>
      </c>
      <c r="GX53" s="186" t="s">
        <v>257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269</v>
      </c>
      <c r="HJ53" s="186" t="s">
        <v>257</v>
      </c>
      <c r="HK53" s="155"/>
      <c r="HL53" s="125">
        <v>3</v>
      </c>
      <c r="HM53" s="130" t="s">
        <v>0</v>
      </c>
      <c r="HN53" s="125">
        <v>0</v>
      </c>
      <c r="HO53" s="185" t="s">
        <v>269</v>
      </c>
      <c r="HP53" s="186" t="s">
        <v>267</v>
      </c>
      <c r="HQ53" s="155"/>
      <c r="HR53" s="125">
        <v>2</v>
      </c>
      <c r="HS53" s="130" t="s">
        <v>0</v>
      </c>
      <c r="HT53" s="125">
        <v>1</v>
      </c>
      <c r="HU53" s="185" t="s">
        <v>267</v>
      </c>
      <c r="HV53" s="186" t="s">
        <v>254</v>
      </c>
      <c r="HW53" s="155"/>
      <c r="HX53" s="125">
        <v>1</v>
      </c>
      <c r="HY53" s="130" t="s">
        <v>0</v>
      </c>
      <c r="HZ53" s="125">
        <v>2</v>
      </c>
      <c r="IA53" s="185" t="s">
        <v>269</v>
      </c>
      <c r="IB53" s="186" t="s">
        <v>267</v>
      </c>
      <c r="IC53" s="155"/>
      <c r="ID53" s="125"/>
      <c r="IE53" s="130" t="s">
        <v>0</v>
      </c>
      <c r="IF53" s="125"/>
      <c r="IG53" s="185" t="s">
        <v>322</v>
      </c>
      <c r="IH53" s="186" t="s">
        <v>322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269</v>
      </c>
      <c r="IZ53" s="186" t="s">
        <v>257</v>
      </c>
      <c r="JA53" s="155"/>
      <c r="JB53" s="125">
        <v>1</v>
      </c>
      <c r="JC53" s="130" t="s">
        <v>0</v>
      </c>
      <c r="JD53" s="125">
        <v>2</v>
      </c>
      <c r="JE53" s="185" t="s">
        <v>267</v>
      </c>
      <c r="JF53" s="186" t="s">
        <v>257</v>
      </c>
      <c r="JG53" s="155"/>
      <c r="JH53" s="125">
        <v>1</v>
      </c>
      <c r="JI53" s="130" t="s">
        <v>0</v>
      </c>
      <c r="JJ53" s="125">
        <v>3</v>
      </c>
      <c r="JK53" s="185" t="s">
        <v>268</v>
      </c>
      <c r="JL53" s="186" t="s">
        <v>257</v>
      </c>
      <c r="JM53" s="155"/>
      <c r="JN53" s="125">
        <v>3</v>
      </c>
      <c r="JO53" s="130" t="s">
        <v>0</v>
      </c>
      <c r="JP53" s="125">
        <v>1</v>
      </c>
      <c r="JQ53" s="185" t="s">
        <v>269</v>
      </c>
      <c r="JR53" s="186" t="s">
        <v>257</v>
      </c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85" t="s">
        <v>322</v>
      </c>
      <c r="KD53" s="186" t="s">
        <v>322</v>
      </c>
      <c r="KE53" s="155"/>
      <c r="KF53" s="125"/>
      <c r="KG53" s="130" t="s">
        <v>0</v>
      </c>
      <c r="KH53" s="125"/>
      <c r="KI53" s="185" t="s">
        <v>322</v>
      </c>
      <c r="KJ53" s="186" t="s">
        <v>322</v>
      </c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85" t="s">
        <v>322</v>
      </c>
      <c r="KV53" s="186" t="s">
        <v>322</v>
      </c>
      <c r="KW53" s="155"/>
      <c r="KX53" s="125"/>
      <c r="KY53" s="130" t="s">
        <v>0</v>
      </c>
      <c r="KZ53" s="125"/>
      <c r="LA53" s="130"/>
      <c r="LB53" s="169"/>
      <c r="LC53" s="155"/>
      <c r="LD53" s="125">
        <v>4</v>
      </c>
      <c r="LE53" s="130" t="s">
        <v>0</v>
      </c>
      <c r="LF53" s="125">
        <v>0</v>
      </c>
      <c r="LG53" s="185" t="s">
        <v>262</v>
      </c>
      <c r="LH53" s="186" t="s">
        <v>267</v>
      </c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85" t="s">
        <v>322</v>
      </c>
      <c r="LT53" s="186" t="s">
        <v>322</v>
      </c>
      <c r="LU53" s="155"/>
      <c r="LV53" s="125"/>
      <c r="LW53" s="130" t="s">
        <v>0</v>
      </c>
      <c r="LX53" s="125"/>
      <c r="LY53" s="185" t="s">
        <v>322</v>
      </c>
      <c r="LZ53" s="186" t="s">
        <v>322</v>
      </c>
      <c r="MA53" s="155"/>
      <c r="MB53" s="125"/>
      <c r="MC53" s="130" t="s">
        <v>0</v>
      </c>
      <c r="MD53" s="125"/>
      <c r="ME53" s="185" t="s">
        <v>322</v>
      </c>
      <c r="MF53" s="186" t="s">
        <v>322</v>
      </c>
      <c r="MG53" s="155"/>
      <c r="MH53" s="125"/>
      <c r="MI53" s="130" t="s">
        <v>0</v>
      </c>
      <c r="MJ53" s="125"/>
      <c r="MK53" s="130"/>
      <c r="ML53" s="169"/>
      <c r="MM53" s="155"/>
      <c r="MN53" s="125">
        <v>1</v>
      </c>
      <c r="MO53" s="130" t="s">
        <v>0</v>
      </c>
      <c r="MP53" s="125">
        <v>3</v>
      </c>
      <c r="MQ53" s="185" t="s">
        <v>267</v>
      </c>
      <c r="MR53" s="186" t="s">
        <v>257</v>
      </c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85" t="s">
        <v>322</v>
      </c>
      <c r="ND53" s="186" t="s">
        <v>322</v>
      </c>
      <c r="NE53" s="155"/>
      <c r="NF53" s="125"/>
      <c r="NG53" s="130" t="s">
        <v>0</v>
      </c>
      <c r="NH53" s="125"/>
      <c r="NI53" s="185" t="s">
        <v>322</v>
      </c>
      <c r="NJ53" s="186" t="s">
        <v>322</v>
      </c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322</v>
      </c>
      <c r="NV53" s="186" t="s">
        <v>322</v>
      </c>
      <c r="NW53" s="163"/>
    </row>
    <row r="54" spans="1:387" ht="15" x14ac:dyDescent="0.2">
      <c r="A54" s="123">
        <f>IF(B54="","",VLOOKUP(B54,'Registrovaní tipéri'!$A$2:$B$101,2,FALSE))</f>
        <v>4</v>
      </c>
      <c r="B54" s="172" t="s">
        <v>228</v>
      </c>
      <c r="C54" s="124"/>
      <c r="D54" s="170"/>
      <c r="E54" s="175" t="s">
        <v>0</v>
      </c>
      <c r="F54" s="167"/>
      <c r="G54" s="181" t="s">
        <v>322</v>
      </c>
      <c r="H54" s="182" t="s">
        <v>322</v>
      </c>
      <c r="I54" s="25"/>
      <c r="J54" s="187"/>
      <c r="K54" s="187" t="s">
        <v>0</v>
      </c>
      <c r="L54" s="187"/>
      <c r="M54" s="185" t="s">
        <v>322</v>
      </c>
      <c r="N54" s="186" t="s">
        <v>322</v>
      </c>
      <c r="O54" s="148"/>
      <c r="P54" s="125"/>
      <c r="Q54" s="130" t="s">
        <v>0</v>
      </c>
      <c r="R54" s="125"/>
      <c r="S54" s="185" t="s">
        <v>322</v>
      </c>
      <c r="T54" s="186" t="s">
        <v>322</v>
      </c>
      <c r="U54" s="155"/>
      <c r="V54" s="125"/>
      <c r="W54" s="130" t="s">
        <v>0</v>
      </c>
      <c r="X54" s="125"/>
      <c r="Y54" s="185" t="s">
        <v>322</v>
      </c>
      <c r="Z54" s="186" t="s">
        <v>322</v>
      </c>
      <c r="AA54" s="155"/>
      <c r="AB54" s="125"/>
      <c r="AC54" s="130" t="s">
        <v>0</v>
      </c>
      <c r="AD54" s="125"/>
      <c r="AE54" s="185" t="s">
        <v>322</v>
      </c>
      <c r="AF54" s="186" t="s">
        <v>322</v>
      </c>
      <c r="AG54" s="155"/>
      <c r="AH54" s="125"/>
      <c r="AI54" s="130" t="s">
        <v>0</v>
      </c>
      <c r="AJ54" s="125"/>
      <c r="AK54" s="185" t="s">
        <v>322</v>
      </c>
      <c r="AL54" s="186" t="s">
        <v>322</v>
      </c>
      <c r="AM54" s="155"/>
      <c r="AN54" s="125"/>
      <c r="AO54" s="130" t="s">
        <v>0</v>
      </c>
      <c r="AP54" s="125"/>
      <c r="AQ54" s="185" t="s">
        <v>322</v>
      </c>
      <c r="AR54" s="186" t="s">
        <v>322</v>
      </c>
      <c r="AS54" s="155"/>
      <c r="AT54" s="125"/>
      <c r="AU54" s="130" t="s">
        <v>0</v>
      </c>
      <c r="AV54" s="125"/>
      <c r="AW54" s="185" t="s">
        <v>322</v>
      </c>
      <c r="AX54" s="186" t="s">
        <v>322</v>
      </c>
      <c r="AY54" s="155"/>
      <c r="AZ54" s="125"/>
      <c r="BA54" s="130" t="s">
        <v>0</v>
      </c>
      <c r="BB54" s="125"/>
      <c r="BC54" s="185" t="s">
        <v>322</v>
      </c>
      <c r="BD54" s="186" t="s">
        <v>322</v>
      </c>
      <c r="BE54" s="155"/>
      <c r="BF54" s="125"/>
      <c r="BG54" s="130" t="s">
        <v>0</v>
      </c>
      <c r="BH54" s="125"/>
      <c r="BI54" s="185" t="s">
        <v>322</v>
      </c>
      <c r="BJ54" s="186" t="s">
        <v>322</v>
      </c>
      <c r="BK54" s="155"/>
      <c r="BL54" s="125"/>
      <c r="BM54" s="130" t="s">
        <v>0</v>
      </c>
      <c r="BN54" s="125"/>
      <c r="BO54" s="185" t="s">
        <v>322</v>
      </c>
      <c r="BP54" s="186" t="s">
        <v>322</v>
      </c>
      <c r="BQ54" s="155"/>
      <c r="BR54" s="125"/>
      <c r="BS54" s="130" t="s">
        <v>0</v>
      </c>
      <c r="BT54" s="125"/>
      <c r="BU54" s="185" t="s">
        <v>322</v>
      </c>
      <c r="BV54" s="186" t="s">
        <v>322</v>
      </c>
      <c r="BW54" s="155"/>
      <c r="BX54" s="125"/>
      <c r="BY54" s="130" t="s">
        <v>0</v>
      </c>
      <c r="BZ54" s="125"/>
      <c r="CA54" s="185" t="s">
        <v>322</v>
      </c>
      <c r="CB54" s="186" t="s">
        <v>322</v>
      </c>
      <c r="CC54" s="155"/>
      <c r="CD54" s="125"/>
      <c r="CE54" s="130" t="s">
        <v>0</v>
      </c>
      <c r="CF54" s="125"/>
      <c r="CG54" s="185" t="s">
        <v>322</v>
      </c>
      <c r="CH54" s="186" t="s">
        <v>322</v>
      </c>
      <c r="CI54" s="155"/>
      <c r="CJ54" s="125"/>
      <c r="CK54" s="130" t="s">
        <v>0</v>
      </c>
      <c r="CL54" s="125"/>
      <c r="CM54" s="185" t="s">
        <v>322</v>
      </c>
      <c r="CN54" s="186" t="s">
        <v>322</v>
      </c>
      <c r="CO54" s="155"/>
      <c r="CP54" s="125"/>
      <c r="CQ54" s="130" t="s">
        <v>0</v>
      </c>
      <c r="CR54" s="125"/>
      <c r="CS54" s="185" t="s">
        <v>322</v>
      </c>
      <c r="CT54" s="186" t="s">
        <v>322</v>
      </c>
      <c r="CU54" s="155"/>
      <c r="CV54" s="125"/>
      <c r="CW54" s="130" t="s">
        <v>0</v>
      </c>
      <c r="CX54" s="125"/>
      <c r="CY54" s="185" t="s">
        <v>322</v>
      </c>
      <c r="CZ54" s="186" t="s">
        <v>322</v>
      </c>
      <c r="DA54" s="155"/>
      <c r="DB54" s="125"/>
      <c r="DC54" s="130" t="s">
        <v>0</v>
      </c>
      <c r="DD54" s="125"/>
      <c r="DE54" s="185" t="s">
        <v>322</v>
      </c>
      <c r="DF54" s="186" t="s">
        <v>322</v>
      </c>
      <c r="DG54" s="155"/>
      <c r="DH54" s="125"/>
      <c r="DI54" s="130" t="s">
        <v>0</v>
      </c>
      <c r="DJ54" s="125"/>
      <c r="DK54" s="185" t="s">
        <v>322</v>
      </c>
      <c r="DL54" s="186" t="s">
        <v>322</v>
      </c>
      <c r="DM54" s="155"/>
      <c r="DN54" s="125"/>
      <c r="DO54" s="130" t="s">
        <v>0</v>
      </c>
      <c r="DP54" s="125"/>
      <c r="DQ54" s="185" t="s">
        <v>322</v>
      </c>
      <c r="DR54" s="186" t="s">
        <v>322</v>
      </c>
      <c r="DS54" s="155"/>
      <c r="DT54" s="125"/>
      <c r="DU54" s="130" t="s">
        <v>0</v>
      </c>
      <c r="DV54" s="125"/>
      <c r="DW54" s="185" t="s">
        <v>322</v>
      </c>
      <c r="DX54" s="186" t="s">
        <v>322</v>
      </c>
      <c r="DY54" s="155"/>
      <c r="DZ54" s="125"/>
      <c r="EA54" s="130" t="s">
        <v>0</v>
      </c>
      <c r="EB54" s="125"/>
      <c r="EC54" s="185" t="s">
        <v>322</v>
      </c>
      <c r="ED54" s="186" t="s">
        <v>322</v>
      </c>
      <c r="EE54" s="155"/>
      <c r="EF54" s="125"/>
      <c r="EG54" s="130" t="s">
        <v>0</v>
      </c>
      <c r="EH54" s="125"/>
      <c r="EI54" s="185" t="s">
        <v>322</v>
      </c>
      <c r="EJ54" s="186" t="s">
        <v>322</v>
      </c>
      <c r="EK54" s="155"/>
      <c r="EL54" s="125"/>
      <c r="EM54" s="130" t="s">
        <v>0</v>
      </c>
      <c r="EN54" s="125"/>
      <c r="EO54" s="185" t="s">
        <v>322</v>
      </c>
      <c r="EP54" s="186" t="s">
        <v>322</v>
      </c>
      <c r="EQ54" s="155"/>
      <c r="ER54" s="125"/>
      <c r="ES54" s="130" t="s">
        <v>0</v>
      </c>
      <c r="ET54" s="125"/>
      <c r="EU54" s="185" t="s">
        <v>322</v>
      </c>
      <c r="EV54" s="186" t="s">
        <v>322</v>
      </c>
      <c r="EW54" s="155"/>
      <c r="EX54" s="125"/>
      <c r="EY54" s="130" t="s">
        <v>0</v>
      </c>
      <c r="EZ54" s="125"/>
      <c r="FA54" s="185" t="s">
        <v>322</v>
      </c>
      <c r="FB54" s="186" t="s">
        <v>322</v>
      </c>
      <c r="FC54" s="155"/>
      <c r="FD54" s="125"/>
      <c r="FE54" s="130" t="s">
        <v>0</v>
      </c>
      <c r="FF54" s="125"/>
      <c r="FG54" s="185" t="s">
        <v>322</v>
      </c>
      <c r="FH54" s="186" t="s">
        <v>322</v>
      </c>
      <c r="FI54" s="155"/>
      <c r="FJ54" s="125"/>
      <c r="FK54" s="130" t="s">
        <v>0</v>
      </c>
      <c r="FL54" s="125"/>
      <c r="FM54" s="185" t="s">
        <v>322</v>
      </c>
      <c r="FN54" s="186" t="s">
        <v>322</v>
      </c>
      <c r="FO54" s="155"/>
      <c r="FP54" s="125"/>
      <c r="FQ54" s="130" t="s">
        <v>0</v>
      </c>
      <c r="FR54" s="125"/>
      <c r="FS54" s="185" t="s">
        <v>322</v>
      </c>
      <c r="FT54" s="186" t="s">
        <v>322</v>
      </c>
      <c r="FU54" s="155"/>
      <c r="FV54" s="125"/>
      <c r="FW54" s="130" t="s">
        <v>0</v>
      </c>
      <c r="FX54" s="125"/>
      <c r="FY54" s="185" t="s">
        <v>322</v>
      </c>
      <c r="FZ54" s="186" t="s">
        <v>322</v>
      </c>
      <c r="GA54" s="155"/>
      <c r="GB54" s="125"/>
      <c r="GC54" s="196" t="s">
        <v>0</v>
      </c>
      <c r="GD54" s="125"/>
      <c r="GE54" s="185" t="s">
        <v>322</v>
      </c>
      <c r="GF54" s="186" t="s">
        <v>322</v>
      </c>
      <c r="GG54" s="155"/>
      <c r="GH54" s="125"/>
      <c r="GI54" s="130" t="s">
        <v>0</v>
      </c>
      <c r="GJ54" s="125"/>
      <c r="GK54" s="185" t="s">
        <v>322</v>
      </c>
      <c r="GL54" s="186" t="s">
        <v>322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322</v>
      </c>
      <c r="GX54" s="186" t="s">
        <v>322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322</v>
      </c>
      <c r="HJ54" s="186" t="s">
        <v>322</v>
      </c>
      <c r="HK54" s="155"/>
      <c r="HL54" s="125"/>
      <c r="HM54" s="130" t="s">
        <v>0</v>
      </c>
      <c r="HN54" s="125"/>
      <c r="HO54" s="185" t="s">
        <v>322</v>
      </c>
      <c r="HP54" s="186" t="s">
        <v>322</v>
      </c>
      <c r="HQ54" s="155"/>
      <c r="HR54" s="125"/>
      <c r="HS54" s="130" t="s">
        <v>0</v>
      </c>
      <c r="HT54" s="125"/>
      <c r="HU54" s="185" t="s">
        <v>322</v>
      </c>
      <c r="HV54" s="186" t="s">
        <v>322</v>
      </c>
      <c r="HW54" s="155"/>
      <c r="HX54" s="125"/>
      <c r="HY54" s="130" t="s">
        <v>0</v>
      </c>
      <c r="HZ54" s="125"/>
      <c r="IA54" s="185" t="s">
        <v>322</v>
      </c>
      <c r="IB54" s="186" t="s">
        <v>322</v>
      </c>
      <c r="IC54" s="155"/>
      <c r="ID54" s="125"/>
      <c r="IE54" s="130" t="s">
        <v>0</v>
      </c>
      <c r="IF54" s="125"/>
      <c r="IG54" s="185" t="s">
        <v>322</v>
      </c>
      <c r="IH54" s="186" t="s">
        <v>322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322</v>
      </c>
      <c r="IZ54" s="186" t="s">
        <v>322</v>
      </c>
      <c r="JA54" s="155"/>
      <c r="JB54" s="125"/>
      <c r="JC54" s="130" t="s">
        <v>0</v>
      </c>
      <c r="JD54" s="125"/>
      <c r="JE54" s="185" t="s">
        <v>322</v>
      </c>
      <c r="JF54" s="186" t="s">
        <v>322</v>
      </c>
      <c r="JG54" s="155"/>
      <c r="JH54" s="125"/>
      <c r="JI54" s="130" t="s">
        <v>0</v>
      </c>
      <c r="JJ54" s="125"/>
      <c r="JK54" s="185" t="s">
        <v>322</v>
      </c>
      <c r="JL54" s="186" t="s">
        <v>322</v>
      </c>
      <c r="JM54" s="155"/>
      <c r="JN54" s="125"/>
      <c r="JO54" s="130" t="s">
        <v>0</v>
      </c>
      <c r="JP54" s="125"/>
      <c r="JQ54" s="185" t="s">
        <v>322</v>
      </c>
      <c r="JR54" s="186" t="s">
        <v>322</v>
      </c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85" t="s">
        <v>322</v>
      </c>
      <c r="KD54" s="186" t="s">
        <v>322</v>
      </c>
      <c r="KE54" s="155"/>
      <c r="KF54" s="125"/>
      <c r="KG54" s="130" t="s">
        <v>0</v>
      </c>
      <c r="KH54" s="125"/>
      <c r="KI54" s="185" t="s">
        <v>322</v>
      </c>
      <c r="KJ54" s="186" t="s">
        <v>322</v>
      </c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85" t="s">
        <v>322</v>
      </c>
      <c r="KV54" s="186" t="s">
        <v>322</v>
      </c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85" t="s">
        <v>322</v>
      </c>
      <c r="LH54" s="186" t="s">
        <v>322</v>
      </c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85" t="s">
        <v>322</v>
      </c>
      <c r="LT54" s="186" t="s">
        <v>322</v>
      </c>
      <c r="LU54" s="155"/>
      <c r="LV54" s="125"/>
      <c r="LW54" s="130" t="s">
        <v>0</v>
      </c>
      <c r="LX54" s="125"/>
      <c r="LY54" s="185" t="s">
        <v>322</v>
      </c>
      <c r="LZ54" s="186" t="s">
        <v>322</v>
      </c>
      <c r="MA54" s="155"/>
      <c r="MB54" s="125"/>
      <c r="MC54" s="130" t="s">
        <v>0</v>
      </c>
      <c r="MD54" s="125"/>
      <c r="ME54" s="185" t="s">
        <v>322</v>
      </c>
      <c r="MF54" s="186" t="s">
        <v>322</v>
      </c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85" t="s">
        <v>322</v>
      </c>
      <c r="MR54" s="186" t="s">
        <v>322</v>
      </c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85" t="s">
        <v>322</v>
      </c>
      <c r="ND54" s="186" t="s">
        <v>322</v>
      </c>
      <c r="NE54" s="155"/>
      <c r="NF54" s="125"/>
      <c r="NG54" s="130" t="s">
        <v>0</v>
      </c>
      <c r="NH54" s="125"/>
      <c r="NI54" s="185" t="s">
        <v>322</v>
      </c>
      <c r="NJ54" s="186" t="s">
        <v>322</v>
      </c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322</v>
      </c>
      <c r="NV54" s="186" t="s">
        <v>322</v>
      </c>
      <c r="NW54" s="163"/>
    </row>
    <row r="55" spans="1:387" ht="15" x14ac:dyDescent="0.2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267</v>
      </c>
      <c r="H55" s="183" t="s">
        <v>257</v>
      </c>
      <c r="I55" s="25"/>
      <c r="J55" s="185">
        <v>1</v>
      </c>
      <c r="K55" s="185" t="s">
        <v>0</v>
      </c>
      <c r="L55" s="185">
        <v>2</v>
      </c>
      <c r="M55" s="185" t="s">
        <v>267</v>
      </c>
      <c r="N55" s="186" t="s">
        <v>257</v>
      </c>
      <c r="O55" s="148"/>
      <c r="P55" s="125">
        <v>2</v>
      </c>
      <c r="Q55" s="130" t="s">
        <v>0</v>
      </c>
      <c r="R55" s="125">
        <v>1</v>
      </c>
      <c r="S55" s="185" t="s">
        <v>267</v>
      </c>
      <c r="T55" s="186" t="s">
        <v>257</v>
      </c>
      <c r="U55" s="155"/>
      <c r="V55" s="125">
        <v>1</v>
      </c>
      <c r="W55" s="130" t="s">
        <v>0</v>
      </c>
      <c r="X55" s="125">
        <v>2</v>
      </c>
      <c r="Y55" s="185" t="s">
        <v>267</v>
      </c>
      <c r="Z55" s="186" t="s">
        <v>257</v>
      </c>
      <c r="AA55" s="155"/>
      <c r="AB55" s="125">
        <v>2</v>
      </c>
      <c r="AC55" s="130" t="s">
        <v>0</v>
      </c>
      <c r="AD55" s="125">
        <v>1</v>
      </c>
      <c r="AE55" s="192" t="s">
        <v>267</v>
      </c>
      <c r="AF55" s="193" t="s">
        <v>257</v>
      </c>
      <c r="AG55" s="155"/>
      <c r="AH55" s="125">
        <v>2</v>
      </c>
      <c r="AI55" s="130" t="s">
        <v>0</v>
      </c>
      <c r="AJ55" s="125">
        <v>1</v>
      </c>
      <c r="AK55" s="185" t="s">
        <v>267</v>
      </c>
      <c r="AL55" s="186" t="s">
        <v>257</v>
      </c>
      <c r="AM55" s="155"/>
      <c r="AN55" s="125">
        <v>1</v>
      </c>
      <c r="AO55" s="130" t="s">
        <v>0</v>
      </c>
      <c r="AP55" s="125">
        <v>2</v>
      </c>
      <c r="AQ55" s="185" t="s">
        <v>267</v>
      </c>
      <c r="AR55" s="186" t="s">
        <v>332</v>
      </c>
      <c r="AS55" s="155"/>
      <c r="AT55" s="125">
        <v>1</v>
      </c>
      <c r="AU55" s="130" t="s">
        <v>0</v>
      </c>
      <c r="AV55" s="125">
        <v>2</v>
      </c>
      <c r="AW55" s="185" t="s">
        <v>267</v>
      </c>
      <c r="AX55" s="186" t="s">
        <v>257</v>
      </c>
      <c r="AY55" s="155"/>
      <c r="AZ55" s="125">
        <v>2</v>
      </c>
      <c r="BA55" s="130" t="s">
        <v>0</v>
      </c>
      <c r="BB55" s="125">
        <v>1</v>
      </c>
      <c r="BC55" s="185" t="s">
        <v>267</v>
      </c>
      <c r="BD55" s="186" t="s">
        <v>257</v>
      </c>
      <c r="BE55" s="155"/>
      <c r="BF55" s="125">
        <v>2</v>
      </c>
      <c r="BG55" s="130" t="s">
        <v>0</v>
      </c>
      <c r="BH55" s="125">
        <v>1</v>
      </c>
      <c r="BI55" s="185" t="s">
        <v>271</v>
      </c>
      <c r="BJ55" s="186" t="s">
        <v>267</v>
      </c>
      <c r="BK55" s="155"/>
      <c r="BL55" s="125">
        <v>1</v>
      </c>
      <c r="BM55" s="130" t="s">
        <v>0</v>
      </c>
      <c r="BN55" s="125">
        <v>2</v>
      </c>
      <c r="BO55" s="185" t="s">
        <v>267</v>
      </c>
      <c r="BP55" s="186" t="s">
        <v>267</v>
      </c>
      <c r="BQ55" s="155"/>
      <c r="BR55" s="125">
        <v>3</v>
      </c>
      <c r="BS55" s="130" t="s">
        <v>0</v>
      </c>
      <c r="BT55" s="125">
        <v>1</v>
      </c>
      <c r="BU55" s="185" t="s">
        <v>271</v>
      </c>
      <c r="BV55" s="186" t="s">
        <v>267</v>
      </c>
      <c r="BW55" s="155"/>
      <c r="BX55" s="125">
        <v>2</v>
      </c>
      <c r="BY55" s="130" t="s">
        <v>0</v>
      </c>
      <c r="BZ55" s="125">
        <v>1</v>
      </c>
      <c r="CA55" s="130" t="s">
        <v>271</v>
      </c>
      <c r="CB55" s="169" t="s">
        <v>267</v>
      </c>
      <c r="CC55" s="155"/>
      <c r="CD55" s="125">
        <v>1</v>
      </c>
      <c r="CE55" s="130" t="s">
        <v>0</v>
      </c>
      <c r="CF55" s="125">
        <v>2</v>
      </c>
      <c r="CG55" s="185" t="s">
        <v>271</v>
      </c>
      <c r="CH55" s="186" t="s">
        <v>267</v>
      </c>
      <c r="CI55" s="155"/>
      <c r="CJ55" s="125">
        <v>1</v>
      </c>
      <c r="CK55" s="130" t="s">
        <v>0</v>
      </c>
      <c r="CL55" s="125">
        <v>2</v>
      </c>
      <c r="CM55" s="185" t="s">
        <v>269</v>
      </c>
      <c r="CN55" s="186" t="s">
        <v>267</v>
      </c>
      <c r="CO55" s="155"/>
      <c r="CP55" s="125">
        <v>2</v>
      </c>
      <c r="CQ55" s="130" t="s">
        <v>0</v>
      </c>
      <c r="CR55" s="125">
        <v>1</v>
      </c>
      <c r="CS55" s="185" t="s">
        <v>311</v>
      </c>
      <c r="CT55" s="186" t="s">
        <v>267</v>
      </c>
      <c r="CU55" s="155"/>
      <c r="CV55" s="125">
        <v>2</v>
      </c>
      <c r="CW55" s="130" t="s">
        <v>0</v>
      </c>
      <c r="CX55" s="125">
        <v>1</v>
      </c>
      <c r="CY55" s="185" t="s">
        <v>267</v>
      </c>
      <c r="CZ55" s="186" t="s">
        <v>254</v>
      </c>
      <c r="DA55" s="155"/>
      <c r="DB55" s="125">
        <v>1</v>
      </c>
      <c r="DC55" s="130" t="s">
        <v>0</v>
      </c>
      <c r="DD55" s="125">
        <v>2</v>
      </c>
      <c r="DE55" s="185" t="s">
        <v>269</v>
      </c>
      <c r="DF55" s="186" t="s">
        <v>267</v>
      </c>
      <c r="DG55" s="155"/>
      <c r="DH55" s="125">
        <v>1</v>
      </c>
      <c r="DI55" s="130" t="s">
        <v>0</v>
      </c>
      <c r="DJ55" s="125">
        <v>2</v>
      </c>
      <c r="DK55" s="185" t="s">
        <v>267</v>
      </c>
      <c r="DL55" s="186" t="s">
        <v>257</v>
      </c>
      <c r="DM55" s="155"/>
      <c r="DN55" s="125">
        <v>2</v>
      </c>
      <c r="DO55" s="130" t="s">
        <v>0</v>
      </c>
      <c r="DP55" s="125">
        <v>1</v>
      </c>
      <c r="DQ55" s="185" t="s">
        <v>267</v>
      </c>
      <c r="DR55" s="186" t="s">
        <v>267</v>
      </c>
      <c r="DS55" s="155"/>
      <c r="DT55" s="125">
        <v>2</v>
      </c>
      <c r="DU55" s="130" t="s">
        <v>0</v>
      </c>
      <c r="DV55" s="125">
        <v>1</v>
      </c>
      <c r="DW55" s="185" t="s">
        <v>267</v>
      </c>
      <c r="DX55" s="186" t="s">
        <v>257</v>
      </c>
      <c r="DY55" s="155"/>
      <c r="DZ55" s="125">
        <v>1</v>
      </c>
      <c r="EA55" s="130" t="s">
        <v>0</v>
      </c>
      <c r="EB55" s="125">
        <v>2</v>
      </c>
      <c r="EC55" s="185" t="s">
        <v>267</v>
      </c>
      <c r="ED55" s="186" t="s">
        <v>257</v>
      </c>
      <c r="EE55" s="155"/>
      <c r="EF55" s="125">
        <v>3</v>
      </c>
      <c r="EG55" s="130" t="s">
        <v>0</v>
      </c>
      <c r="EH55" s="125">
        <v>1</v>
      </c>
      <c r="EI55" s="185" t="s">
        <v>270</v>
      </c>
      <c r="EJ55" s="186" t="s">
        <v>252</v>
      </c>
      <c r="EK55" s="155"/>
      <c r="EL55" s="125">
        <v>2</v>
      </c>
      <c r="EM55" s="130" t="s">
        <v>0</v>
      </c>
      <c r="EN55" s="125">
        <v>1</v>
      </c>
      <c r="EO55" s="185" t="s">
        <v>267</v>
      </c>
      <c r="EP55" s="186" t="s">
        <v>257</v>
      </c>
      <c r="EQ55" s="155"/>
      <c r="ER55" s="125">
        <v>1</v>
      </c>
      <c r="ES55" s="130" t="s">
        <v>0</v>
      </c>
      <c r="ET55" s="125">
        <v>2</v>
      </c>
      <c r="EU55" s="185" t="s">
        <v>267</v>
      </c>
      <c r="EV55" s="186" t="s">
        <v>266</v>
      </c>
      <c r="EW55" s="155"/>
      <c r="EX55" s="125">
        <v>1</v>
      </c>
      <c r="EY55" s="130" t="s">
        <v>0</v>
      </c>
      <c r="EZ55" s="125">
        <v>2</v>
      </c>
      <c r="FA55" s="185" t="s">
        <v>267</v>
      </c>
      <c r="FB55" s="186" t="s">
        <v>254</v>
      </c>
      <c r="FC55" s="155"/>
      <c r="FD55" s="125">
        <v>2</v>
      </c>
      <c r="FE55" s="130" t="s">
        <v>0</v>
      </c>
      <c r="FF55" s="125">
        <v>1</v>
      </c>
      <c r="FG55" s="185" t="s">
        <v>267</v>
      </c>
      <c r="FH55" s="186" t="s">
        <v>267</v>
      </c>
      <c r="FI55" s="155"/>
      <c r="FJ55" s="125">
        <v>1</v>
      </c>
      <c r="FK55" s="130" t="s">
        <v>0</v>
      </c>
      <c r="FL55" s="125">
        <v>2</v>
      </c>
      <c r="FM55" s="185" t="s">
        <v>267</v>
      </c>
      <c r="FN55" s="186" t="s">
        <v>267</v>
      </c>
      <c r="FO55" s="155"/>
      <c r="FP55" s="125">
        <v>2</v>
      </c>
      <c r="FQ55" s="130" t="s">
        <v>0</v>
      </c>
      <c r="FR55" s="125">
        <v>1</v>
      </c>
      <c r="FS55" s="185" t="s">
        <v>270</v>
      </c>
      <c r="FT55" s="186" t="s">
        <v>252</v>
      </c>
      <c r="FU55" s="155"/>
      <c r="FV55" s="125">
        <v>1</v>
      </c>
      <c r="FW55" s="130" t="s">
        <v>0</v>
      </c>
      <c r="FX55" s="125">
        <v>2</v>
      </c>
      <c r="FY55" s="185" t="s">
        <v>267</v>
      </c>
      <c r="FZ55" s="186" t="s">
        <v>257</v>
      </c>
      <c r="GA55" s="155"/>
      <c r="GB55" s="125">
        <v>1</v>
      </c>
      <c r="GC55" s="196" t="s">
        <v>0</v>
      </c>
      <c r="GD55" s="125">
        <v>2</v>
      </c>
      <c r="GE55" s="185" t="s">
        <v>267</v>
      </c>
      <c r="GF55" s="186" t="s">
        <v>257</v>
      </c>
      <c r="GG55" s="155"/>
      <c r="GH55" s="125">
        <v>2</v>
      </c>
      <c r="GI55" s="130" t="s">
        <v>0</v>
      </c>
      <c r="GJ55" s="125">
        <v>1</v>
      </c>
      <c r="GK55" s="185" t="s">
        <v>267</v>
      </c>
      <c r="GL55" s="186" t="s">
        <v>257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267</v>
      </c>
      <c r="GX55" s="186" t="s">
        <v>257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267</v>
      </c>
      <c r="HJ55" s="186" t="s">
        <v>257</v>
      </c>
      <c r="HK55" s="155"/>
      <c r="HL55" s="125">
        <v>2</v>
      </c>
      <c r="HM55" s="130" t="s">
        <v>0</v>
      </c>
      <c r="HN55" s="125">
        <v>1</v>
      </c>
      <c r="HO55" s="185" t="s">
        <v>267</v>
      </c>
      <c r="HP55" s="186" t="s">
        <v>257</v>
      </c>
      <c r="HQ55" s="155"/>
      <c r="HR55" s="125">
        <v>2</v>
      </c>
      <c r="HS55" s="130" t="s">
        <v>0</v>
      </c>
      <c r="HT55" s="125">
        <v>1</v>
      </c>
      <c r="HU55" s="185" t="s">
        <v>267</v>
      </c>
      <c r="HV55" s="186" t="s">
        <v>257</v>
      </c>
      <c r="HW55" s="155"/>
      <c r="HX55" s="125">
        <v>1</v>
      </c>
      <c r="HY55" s="130" t="s">
        <v>0</v>
      </c>
      <c r="HZ55" s="125">
        <v>2</v>
      </c>
      <c r="IA55" s="185" t="s">
        <v>267</v>
      </c>
      <c r="IB55" s="186" t="s">
        <v>257</v>
      </c>
      <c r="IC55" s="155"/>
      <c r="ID55" s="125">
        <v>1</v>
      </c>
      <c r="IE55" s="130" t="s">
        <v>0</v>
      </c>
      <c r="IF55" s="125">
        <v>2</v>
      </c>
      <c r="IG55" s="185" t="s">
        <v>267</v>
      </c>
      <c r="IH55" s="186" t="s">
        <v>257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267</v>
      </c>
      <c r="IZ55" s="186" t="s">
        <v>257</v>
      </c>
      <c r="JA55" s="155"/>
      <c r="JB55" s="125">
        <v>2</v>
      </c>
      <c r="JC55" s="130" t="s">
        <v>0</v>
      </c>
      <c r="JD55" s="125">
        <v>1</v>
      </c>
      <c r="JE55" s="185" t="s">
        <v>410</v>
      </c>
      <c r="JF55" s="186" t="s">
        <v>404</v>
      </c>
      <c r="JG55" s="155"/>
      <c r="JH55" s="125">
        <v>1</v>
      </c>
      <c r="JI55" s="130" t="s">
        <v>0</v>
      </c>
      <c r="JJ55" s="125">
        <v>2</v>
      </c>
      <c r="JK55" s="185" t="s">
        <v>267</v>
      </c>
      <c r="JL55" s="186" t="s">
        <v>257</v>
      </c>
      <c r="JM55" s="155"/>
      <c r="JN55" s="125">
        <v>2</v>
      </c>
      <c r="JO55" s="130" t="s">
        <v>0</v>
      </c>
      <c r="JP55" s="125">
        <v>1</v>
      </c>
      <c r="JQ55" s="185" t="s">
        <v>267</v>
      </c>
      <c r="JR55" s="186" t="s">
        <v>257</v>
      </c>
      <c r="JS55" s="155"/>
      <c r="JT55" s="125"/>
      <c r="JU55" s="130" t="s">
        <v>0</v>
      </c>
      <c r="JV55" s="125"/>
      <c r="JW55" s="130"/>
      <c r="JX55" s="169"/>
      <c r="JY55" s="155"/>
      <c r="JZ55" s="125">
        <v>2</v>
      </c>
      <c r="KA55" s="130" t="s">
        <v>0</v>
      </c>
      <c r="KB55" s="125">
        <v>1</v>
      </c>
      <c r="KC55" s="185" t="s">
        <v>267</v>
      </c>
      <c r="KD55" s="186" t="s">
        <v>257</v>
      </c>
      <c r="KE55" s="155"/>
      <c r="KF55" s="125">
        <v>2</v>
      </c>
      <c r="KG55" s="130" t="s">
        <v>0</v>
      </c>
      <c r="KH55" s="125">
        <v>1</v>
      </c>
      <c r="KI55" s="185" t="s">
        <v>267</v>
      </c>
      <c r="KJ55" s="186" t="s">
        <v>269</v>
      </c>
      <c r="KK55" s="155"/>
      <c r="KL55" s="125"/>
      <c r="KM55" s="130" t="s">
        <v>0</v>
      </c>
      <c r="KN55" s="125"/>
      <c r="KO55" s="130"/>
      <c r="KP55" s="169"/>
      <c r="KQ55" s="155"/>
      <c r="KR55" s="125">
        <v>1</v>
      </c>
      <c r="KS55" s="130" t="s">
        <v>0</v>
      </c>
      <c r="KT55" s="125">
        <v>2</v>
      </c>
      <c r="KU55" s="185" t="s">
        <v>267</v>
      </c>
      <c r="KV55" s="186" t="s">
        <v>257</v>
      </c>
      <c r="KW55" s="155"/>
      <c r="KX55" s="125"/>
      <c r="KY55" s="130" t="s">
        <v>0</v>
      </c>
      <c r="KZ55" s="125"/>
      <c r="LA55" s="130"/>
      <c r="LB55" s="169"/>
      <c r="LC55" s="155"/>
      <c r="LD55" s="125">
        <v>2</v>
      </c>
      <c r="LE55" s="130" t="s">
        <v>0</v>
      </c>
      <c r="LF55" s="125">
        <v>1</v>
      </c>
      <c r="LG55" s="185" t="s">
        <v>267</v>
      </c>
      <c r="LH55" s="186" t="s">
        <v>257</v>
      </c>
      <c r="LI55" s="155"/>
      <c r="LJ55" s="125"/>
      <c r="LK55" s="130" t="s">
        <v>0</v>
      </c>
      <c r="LL55" s="125"/>
      <c r="LM55" s="130"/>
      <c r="LN55" s="169"/>
      <c r="LO55" s="155"/>
      <c r="LP55" s="125">
        <v>1</v>
      </c>
      <c r="LQ55" s="130" t="s">
        <v>0</v>
      </c>
      <c r="LR55" s="125">
        <v>2</v>
      </c>
      <c r="LS55" s="185" t="s">
        <v>267</v>
      </c>
      <c r="LT55" s="186" t="s">
        <v>257</v>
      </c>
      <c r="LU55" s="155"/>
      <c r="LV55" s="125">
        <v>2</v>
      </c>
      <c r="LW55" s="130" t="s">
        <v>0</v>
      </c>
      <c r="LX55" s="125">
        <v>1</v>
      </c>
      <c r="LY55" s="185" t="s">
        <v>267</v>
      </c>
      <c r="LZ55" s="186" t="s">
        <v>257</v>
      </c>
      <c r="MA55" s="155"/>
      <c r="MB55" s="125">
        <v>2</v>
      </c>
      <c r="MC55" s="130" t="s">
        <v>0</v>
      </c>
      <c r="MD55" s="125">
        <v>1</v>
      </c>
      <c r="ME55" s="185" t="s">
        <v>267</v>
      </c>
      <c r="MF55" s="186" t="s">
        <v>257</v>
      </c>
      <c r="MG55" s="155"/>
      <c r="MH55" s="125"/>
      <c r="MI55" s="130" t="s">
        <v>0</v>
      </c>
      <c r="MJ55" s="125"/>
      <c r="MK55" s="130"/>
      <c r="ML55" s="169"/>
      <c r="MM55" s="155"/>
      <c r="MN55" s="125">
        <v>1</v>
      </c>
      <c r="MO55" s="130" t="s">
        <v>0</v>
      </c>
      <c r="MP55" s="125">
        <v>2</v>
      </c>
      <c r="MQ55" s="185" t="s">
        <v>267</v>
      </c>
      <c r="MR55" s="186" t="s">
        <v>257</v>
      </c>
      <c r="MS55" s="155"/>
      <c r="MT55" s="125"/>
      <c r="MU55" s="130" t="s">
        <v>0</v>
      </c>
      <c r="MV55" s="125"/>
      <c r="MW55" s="130"/>
      <c r="MX55" s="169"/>
      <c r="MY55" s="155"/>
      <c r="MZ55" s="125">
        <v>2</v>
      </c>
      <c r="NA55" s="130" t="s">
        <v>0</v>
      </c>
      <c r="NB55" s="125">
        <v>1</v>
      </c>
      <c r="NC55" s="185" t="s">
        <v>267</v>
      </c>
      <c r="ND55" s="186" t="s">
        <v>257</v>
      </c>
      <c r="NE55" s="155"/>
      <c r="NF55" s="125"/>
      <c r="NG55" s="130" t="s">
        <v>0</v>
      </c>
      <c r="NH55" s="125"/>
      <c r="NI55" s="185" t="s">
        <v>322</v>
      </c>
      <c r="NJ55" s="186" t="s">
        <v>322</v>
      </c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322</v>
      </c>
      <c r="NV55" s="186" t="s">
        <v>322</v>
      </c>
      <c r="NW55" s="163"/>
    </row>
    <row r="56" spans="1:387" ht="15" x14ac:dyDescent="0.2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267</v>
      </c>
      <c r="H56" s="174" t="s">
        <v>267</v>
      </c>
      <c r="I56" s="25"/>
      <c r="J56" s="187">
        <v>0</v>
      </c>
      <c r="K56" s="187" t="s">
        <v>0</v>
      </c>
      <c r="L56" s="187">
        <v>2</v>
      </c>
      <c r="M56" s="185" t="s">
        <v>269</v>
      </c>
      <c r="N56" s="186" t="s">
        <v>267</v>
      </c>
      <c r="O56" s="148"/>
      <c r="P56" s="125">
        <v>2</v>
      </c>
      <c r="Q56" s="130" t="s">
        <v>0</v>
      </c>
      <c r="R56" s="125">
        <v>1</v>
      </c>
      <c r="S56" s="185" t="s">
        <v>267</v>
      </c>
      <c r="T56" s="186" t="s">
        <v>254</v>
      </c>
      <c r="U56" s="155"/>
      <c r="V56" s="125">
        <v>1</v>
      </c>
      <c r="W56" s="130" t="s">
        <v>0</v>
      </c>
      <c r="X56" s="125">
        <v>3</v>
      </c>
      <c r="Y56" s="185" t="s">
        <v>267</v>
      </c>
      <c r="Z56" s="186" t="s">
        <v>254</v>
      </c>
      <c r="AA56" s="155"/>
      <c r="AB56" s="125"/>
      <c r="AC56" s="130" t="s">
        <v>0</v>
      </c>
      <c r="AD56" s="125"/>
      <c r="AE56" s="185" t="s">
        <v>322</v>
      </c>
      <c r="AF56" s="186" t="s">
        <v>322</v>
      </c>
      <c r="AG56" s="155"/>
      <c r="AH56" s="125">
        <v>3</v>
      </c>
      <c r="AI56" s="130" t="s">
        <v>0</v>
      </c>
      <c r="AJ56" s="125">
        <v>1</v>
      </c>
      <c r="AK56" s="185" t="s">
        <v>271</v>
      </c>
      <c r="AL56" s="186" t="s">
        <v>267</v>
      </c>
      <c r="AM56" s="155"/>
      <c r="AN56" s="125">
        <v>0</v>
      </c>
      <c r="AO56" s="130" t="s">
        <v>0</v>
      </c>
      <c r="AP56" s="125">
        <v>2</v>
      </c>
      <c r="AQ56" s="185" t="s">
        <v>271</v>
      </c>
      <c r="AR56" s="186" t="s">
        <v>267</v>
      </c>
      <c r="AS56" s="155"/>
      <c r="AT56" s="125">
        <v>1</v>
      </c>
      <c r="AU56" s="130" t="s">
        <v>0</v>
      </c>
      <c r="AV56" s="125">
        <v>1</v>
      </c>
      <c r="AW56" s="185" t="s">
        <v>269</v>
      </c>
      <c r="AX56" s="186" t="s">
        <v>267</v>
      </c>
      <c r="AY56" s="155"/>
      <c r="AZ56" s="125"/>
      <c r="BA56" s="130" t="s">
        <v>0</v>
      </c>
      <c r="BB56" s="125"/>
      <c r="BC56" s="185" t="s">
        <v>322</v>
      </c>
      <c r="BD56" s="186" t="s">
        <v>322</v>
      </c>
      <c r="BE56" s="155"/>
      <c r="BF56" s="125">
        <v>1</v>
      </c>
      <c r="BG56" s="130" t="s">
        <v>0</v>
      </c>
      <c r="BH56" s="125">
        <v>2</v>
      </c>
      <c r="BI56" s="185" t="s">
        <v>337</v>
      </c>
      <c r="BJ56" s="186" t="s">
        <v>338</v>
      </c>
      <c r="BK56" s="155"/>
      <c r="BL56" s="125"/>
      <c r="BM56" s="130" t="s">
        <v>0</v>
      </c>
      <c r="BN56" s="125"/>
      <c r="BO56" s="185" t="s">
        <v>322</v>
      </c>
      <c r="BP56" s="186" t="s">
        <v>322</v>
      </c>
      <c r="BQ56" s="155"/>
      <c r="BR56" s="125">
        <v>2</v>
      </c>
      <c r="BS56" s="130" t="s">
        <v>0</v>
      </c>
      <c r="BT56" s="125">
        <v>2</v>
      </c>
      <c r="BU56" s="185" t="s">
        <v>267</v>
      </c>
      <c r="BV56" s="186" t="s">
        <v>267</v>
      </c>
      <c r="BW56" s="155"/>
      <c r="BX56" s="125">
        <v>2</v>
      </c>
      <c r="BY56" s="130" t="s">
        <v>0</v>
      </c>
      <c r="BZ56" s="125">
        <v>1</v>
      </c>
      <c r="CA56" s="130" t="s">
        <v>267</v>
      </c>
      <c r="CB56" s="169" t="s">
        <v>271</v>
      </c>
      <c r="CC56" s="155"/>
      <c r="CD56" s="125">
        <v>3</v>
      </c>
      <c r="CE56" s="130" t="s">
        <v>0</v>
      </c>
      <c r="CF56" s="125">
        <v>1</v>
      </c>
      <c r="CG56" s="185" t="s">
        <v>341</v>
      </c>
      <c r="CH56" s="186" t="s">
        <v>267</v>
      </c>
      <c r="CI56" s="155"/>
      <c r="CJ56" s="125"/>
      <c r="CK56" s="130" t="s">
        <v>0</v>
      </c>
      <c r="CL56" s="125"/>
      <c r="CM56" s="185" t="s">
        <v>322</v>
      </c>
      <c r="CN56" s="186" t="s">
        <v>322</v>
      </c>
      <c r="CO56" s="155"/>
      <c r="CP56" s="125">
        <v>1</v>
      </c>
      <c r="CQ56" s="130" t="s">
        <v>0</v>
      </c>
      <c r="CR56" s="125">
        <v>3</v>
      </c>
      <c r="CS56" s="185" t="s">
        <v>311</v>
      </c>
      <c r="CT56" s="186" t="s">
        <v>310</v>
      </c>
      <c r="CU56" s="155"/>
      <c r="CV56" s="125">
        <v>2</v>
      </c>
      <c r="CW56" s="130" t="s">
        <v>0</v>
      </c>
      <c r="CX56" s="125">
        <v>1</v>
      </c>
      <c r="CY56" s="185" t="s">
        <v>267</v>
      </c>
      <c r="CZ56" s="186" t="s">
        <v>267</v>
      </c>
      <c r="DA56" s="155"/>
      <c r="DB56" s="125">
        <v>0</v>
      </c>
      <c r="DC56" s="130" t="s">
        <v>0</v>
      </c>
      <c r="DD56" s="125">
        <v>3</v>
      </c>
      <c r="DE56" s="185" t="s">
        <v>266</v>
      </c>
      <c r="DF56" s="186" t="s">
        <v>267</v>
      </c>
      <c r="DG56" s="155"/>
      <c r="DH56" s="125">
        <v>3</v>
      </c>
      <c r="DI56" s="130" t="s">
        <v>0</v>
      </c>
      <c r="DJ56" s="125">
        <v>1</v>
      </c>
      <c r="DK56" s="185" t="s">
        <v>339</v>
      </c>
      <c r="DL56" s="186" t="s">
        <v>267</v>
      </c>
      <c r="DM56" s="155"/>
      <c r="DN56" s="125">
        <v>4</v>
      </c>
      <c r="DO56" s="130" t="s">
        <v>0</v>
      </c>
      <c r="DP56" s="125">
        <v>1</v>
      </c>
      <c r="DQ56" s="185" t="s">
        <v>269</v>
      </c>
      <c r="DR56" s="186" t="s">
        <v>267</v>
      </c>
      <c r="DS56" s="155"/>
      <c r="DT56" s="125"/>
      <c r="DU56" s="130" t="s">
        <v>0</v>
      </c>
      <c r="DV56" s="125"/>
      <c r="DW56" s="185" t="s">
        <v>322</v>
      </c>
      <c r="DX56" s="186" t="s">
        <v>322</v>
      </c>
      <c r="DY56" s="155"/>
      <c r="DZ56" s="125">
        <v>2</v>
      </c>
      <c r="EA56" s="130" t="s">
        <v>0</v>
      </c>
      <c r="EB56" s="125">
        <v>1</v>
      </c>
      <c r="EC56" s="185" t="s">
        <v>364</v>
      </c>
      <c r="ED56" s="186" t="s">
        <v>257</v>
      </c>
      <c r="EE56" s="155"/>
      <c r="EF56" s="125">
        <v>4</v>
      </c>
      <c r="EG56" s="130" t="s">
        <v>0</v>
      </c>
      <c r="EH56" s="125">
        <v>1</v>
      </c>
      <c r="EI56" s="185" t="s">
        <v>266</v>
      </c>
      <c r="EJ56" s="186" t="s">
        <v>270</v>
      </c>
      <c r="EK56" s="155"/>
      <c r="EL56" s="125">
        <v>1</v>
      </c>
      <c r="EM56" s="130" t="s">
        <v>0</v>
      </c>
      <c r="EN56" s="125">
        <v>1</v>
      </c>
      <c r="EO56" s="185" t="s">
        <v>267</v>
      </c>
      <c r="EP56" s="186" t="s">
        <v>267</v>
      </c>
      <c r="EQ56" s="155"/>
      <c r="ER56" s="125">
        <v>2</v>
      </c>
      <c r="ES56" s="130" t="s">
        <v>0</v>
      </c>
      <c r="ET56" s="125">
        <v>3</v>
      </c>
      <c r="EU56" s="185" t="s">
        <v>269</v>
      </c>
      <c r="EV56" s="186" t="s">
        <v>267</v>
      </c>
      <c r="EW56" s="155"/>
      <c r="EX56" s="125">
        <v>2</v>
      </c>
      <c r="EY56" s="130" t="s">
        <v>0</v>
      </c>
      <c r="EZ56" s="125">
        <v>2</v>
      </c>
      <c r="FA56" s="185" t="s">
        <v>267</v>
      </c>
      <c r="FB56" s="186" t="s">
        <v>254</v>
      </c>
      <c r="FC56" s="155"/>
      <c r="FD56" s="125">
        <v>4</v>
      </c>
      <c r="FE56" s="130" t="s">
        <v>0</v>
      </c>
      <c r="FF56" s="125">
        <v>0</v>
      </c>
      <c r="FG56" s="185" t="s">
        <v>255</v>
      </c>
      <c r="FH56" s="186" t="s">
        <v>267</v>
      </c>
      <c r="FI56" s="155"/>
      <c r="FJ56" s="125">
        <v>1</v>
      </c>
      <c r="FK56" s="130" t="s">
        <v>0</v>
      </c>
      <c r="FL56" s="125">
        <v>1</v>
      </c>
      <c r="FM56" s="185" t="s">
        <v>267</v>
      </c>
      <c r="FN56" s="186" t="s">
        <v>269</v>
      </c>
      <c r="FO56" s="155"/>
      <c r="FP56" s="125"/>
      <c r="FQ56" s="130" t="s">
        <v>0</v>
      </c>
      <c r="FR56" s="125"/>
      <c r="FS56" s="185" t="s">
        <v>322</v>
      </c>
      <c r="FT56" s="186" t="s">
        <v>322</v>
      </c>
      <c r="FU56" s="155"/>
      <c r="FV56" s="125"/>
      <c r="FW56" s="130" t="s">
        <v>0</v>
      </c>
      <c r="FX56" s="125"/>
      <c r="FY56" s="185" t="s">
        <v>322</v>
      </c>
      <c r="FZ56" s="186" t="s">
        <v>322</v>
      </c>
      <c r="GA56" s="155"/>
      <c r="GB56" s="125"/>
      <c r="GC56" s="196" t="s">
        <v>0</v>
      </c>
      <c r="GD56" s="125"/>
      <c r="GE56" s="185" t="s">
        <v>322</v>
      </c>
      <c r="GF56" s="186" t="s">
        <v>322</v>
      </c>
      <c r="GG56" s="155"/>
      <c r="GH56" s="125"/>
      <c r="GI56" s="130" t="s">
        <v>0</v>
      </c>
      <c r="GJ56" s="125"/>
      <c r="GK56" s="185" t="s">
        <v>322</v>
      </c>
      <c r="GL56" s="186" t="s">
        <v>322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322</v>
      </c>
      <c r="GX56" s="186" t="s">
        <v>322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322</v>
      </c>
      <c r="HJ56" s="186" t="s">
        <v>322</v>
      </c>
      <c r="HK56" s="155"/>
      <c r="HL56" s="125"/>
      <c r="HM56" s="130" t="s">
        <v>0</v>
      </c>
      <c r="HN56" s="125"/>
      <c r="HO56" s="185" t="s">
        <v>322</v>
      </c>
      <c r="HP56" s="186" t="s">
        <v>322</v>
      </c>
      <c r="HQ56" s="155"/>
      <c r="HR56" s="125"/>
      <c r="HS56" s="130" t="s">
        <v>0</v>
      </c>
      <c r="HT56" s="125"/>
      <c r="HU56" s="185" t="s">
        <v>322</v>
      </c>
      <c r="HV56" s="186" t="s">
        <v>322</v>
      </c>
      <c r="HW56" s="155"/>
      <c r="HX56" s="125"/>
      <c r="HY56" s="130" t="s">
        <v>0</v>
      </c>
      <c r="HZ56" s="125"/>
      <c r="IA56" s="185" t="s">
        <v>322</v>
      </c>
      <c r="IB56" s="186" t="s">
        <v>322</v>
      </c>
      <c r="IC56" s="155"/>
      <c r="ID56" s="125"/>
      <c r="IE56" s="130" t="s">
        <v>0</v>
      </c>
      <c r="IF56" s="125"/>
      <c r="IG56" s="185" t="s">
        <v>322</v>
      </c>
      <c r="IH56" s="186" t="s">
        <v>322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322</v>
      </c>
      <c r="IZ56" s="186" t="s">
        <v>322</v>
      </c>
      <c r="JA56" s="155"/>
      <c r="JB56" s="125"/>
      <c r="JC56" s="130" t="s">
        <v>0</v>
      </c>
      <c r="JD56" s="125"/>
      <c r="JE56" s="185" t="s">
        <v>322</v>
      </c>
      <c r="JF56" s="186" t="s">
        <v>322</v>
      </c>
      <c r="JG56" s="155"/>
      <c r="JH56" s="125"/>
      <c r="JI56" s="130" t="s">
        <v>0</v>
      </c>
      <c r="JJ56" s="125"/>
      <c r="JK56" s="185" t="s">
        <v>322</v>
      </c>
      <c r="JL56" s="186" t="s">
        <v>322</v>
      </c>
      <c r="JM56" s="155"/>
      <c r="JN56" s="125">
        <v>3</v>
      </c>
      <c r="JO56" s="130" t="s">
        <v>0</v>
      </c>
      <c r="JP56" s="125">
        <v>0</v>
      </c>
      <c r="JQ56" s="185" t="s">
        <v>271</v>
      </c>
      <c r="JR56" s="186" t="s">
        <v>374</v>
      </c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85" t="s">
        <v>322</v>
      </c>
      <c r="KD56" s="186" t="s">
        <v>322</v>
      </c>
      <c r="KE56" s="155"/>
      <c r="KF56" s="125"/>
      <c r="KG56" s="130" t="s">
        <v>0</v>
      </c>
      <c r="KH56" s="125"/>
      <c r="KI56" s="185" t="s">
        <v>322</v>
      </c>
      <c r="KJ56" s="186" t="s">
        <v>322</v>
      </c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85" t="s">
        <v>322</v>
      </c>
      <c r="KV56" s="186" t="s">
        <v>322</v>
      </c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85" t="s">
        <v>322</v>
      </c>
      <c r="LH56" s="186" t="s">
        <v>322</v>
      </c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85" t="s">
        <v>322</v>
      </c>
      <c r="LT56" s="186" t="s">
        <v>322</v>
      </c>
      <c r="LU56" s="155"/>
      <c r="LV56" s="125"/>
      <c r="LW56" s="130" t="s">
        <v>0</v>
      </c>
      <c r="LX56" s="125"/>
      <c r="LY56" s="185" t="s">
        <v>322</v>
      </c>
      <c r="LZ56" s="186" t="s">
        <v>322</v>
      </c>
      <c r="MA56" s="155"/>
      <c r="MB56" s="125">
        <v>1</v>
      </c>
      <c r="MC56" s="130" t="s">
        <v>0</v>
      </c>
      <c r="MD56" s="125">
        <v>1</v>
      </c>
      <c r="ME56" s="185" t="s">
        <v>269</v>
      </c>
      <c r="MF56" s="186" t="s">
        <v>267</v>
      </c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85" t="s">
        <v>322</v>
      </c>
      <c r="MR56" s="186" t="s">
        <v>322</v>
      </c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85" t="s">
        <v>322</v>
      </c>
      <c r="ND56" s="186" t="s">
        <v>322</v>
      </c>
      <c r="NE56" s="155"/>
      <c r="NF56" s="125"/>
      <c r="NG56" s="130" t="s">
        <v>0</v>
      </c>
      <c r="NH56" s="125"/>
      <c r="NI56" s="185" t="s">
        <v>322</v>
      </c>
      <c r="NJ56" s="186" t="s">
        <v>322</v>
      </c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322</v>
      </c>
      <c r="NV56" s="186" t="s">
        <v>322</v>
      </c>
      <c r="NW56" s="163"/>
    </row>
    <row r="57" spans="1:387" ht="15" x14ac:dyDescent="0.2">
      <c r="A57" s="123">
        <f>IF(B57="","",VLOOKUP(B57,'Registrovaní tipéri'!$A$2:$B$101,2,FALSE))</f>
        <v>73</v>
      </c>
      <c r="B57" s="172" t="s">
        <v>323</v>
      </c>
      <c r="C57" s="124"/>
      <c r="D57" s="170"/>
      <c r="E57" s="175" t="s">
        <v>0</v>
      </c>
      <c r="F57" s="167"/>
      <c r="G57" s="181" t="s">
        <v>322</v>
      </c>
      <c r="H57" s="182" t="s">
        <v>322</v>
      </c>
      <c r="I57" s="25"/>
      <c r="J57" s="187">
        <v>0</v>
      </c>
      <c r="K57" s="187" t="s">
        <v>0</v>
      </c>
      <c r="L57" s="187">
        <v>2</v>
      </c>
      <c r="M57" s="185" t="s">
        <v>267</v>
      </c>
      <c r="N57" s="186" t="s">
        <v>257</v>
      </c>
      <c r="O57" s="148"/>
      <c r="P57" s="125">
        <v>2</v>
      </c>
      <c r="Q57" s="130" t="s">
        <v>0</v>
      </c>
      <c r="R57" s="125">
        <v>0</v>
      </c>
      <c r="S57" s="185" t="s">
        <v>267</v>
      </c>
      <c r="T57" s="186" t="s">
        <v>257</v>
      </c>
      <c r="U57" s="155"/>
      <c r="V57" s="125">
        <v>1</v>
      </c>
      <c r="W57" s="130" t="s">
        <v>0</v>
      </c>
      <c r="X57" s="125">
        <v>3</v>
      </c>
      <c r="Y57" s="185" t="s">
        <v>267</v>
      </c>
      <c r="Z57" s="186" t="s">
        <v>271</v>
      </c>
      <c r="AA57" s="155"/>
      <c r="AB57" s="125">
        <v>2</v>
      </c>
      <c r="AC57" s="130" t="s">
        <v>0</v>
      </c>
      <c r="AD57" s="125">
        <v>0</v>
      </c>
      <c r="AE57" s="192" t="s">
        <v>267</v>
      </c>
      <c r="AF57" s="193" t="s">
        <v>257</v>
      </c>
      <c r="AG57" s="155"/>
      <c r="AH57" s="125">
        <v>2</v>
      </c>
      <c r="AI57" s="130" t="s">
        <v>0</v>
      </c>
      <c r="AJ57" s="125">
        <v>0</v>
      </c>
      <c r="AK57" s="185" t="s">
        <v>267</v>
      </c>
      <c r="AL57" s="186" t="s">
        <v>257</v>
      </c>
      <c r="AM57" s="155"/>
      <c r="AN57" s="125">
        <v>0</v>
      </c>
      <c r="AO57" s="130" t="s">
        <v>0</v>
      </c>
      <c r="AP57" s="125">
        <v>2</v>
      </c>
      <c r="AQ57" s="185" t="s">
        <v>267</v>
      </c>
      <c r="AR57" s="186" t="s">
        <v>257</v>
      </c>
      <c r="AS57" s="155"/>
      <c r="AT57" s="125">
        <v>0</v>
      </c>
      <c r="AU57" s="130" t="s">
        <v>0</v>
      </c>
      <c r="AV57" s="125">
        <v>2</v>
      </c>
      <c r="AW57" s="185" t="s">
        <v>267</v>
      </c>
      <c r="AX57" s="186" t="s">
        <v>271</v>
      </c>
      <c r="AY57" s="155"/>
      <c r="AZ57" s="125">
        <v>2</v>
      </c>
      <c r="BA57" s="130" t="s">
        <v>0</v>
      </c>
      <c r="BB57" s="125">
        <v>0</v>
      </c>
      <c r="BC57" s="185" t="s">
        <v>267</v>
      </c>
      <c r="BD57" s="186" t="s">
        <v>269</v>
      </c>
      <c r="BE57" s="155"/>
      <c r="BF57" s="125">
        <v>2</v>
      </c>
      <c r="BG57" s="130" t="s">
        <v>0</v>
      </c>
      <c r="BH57" s="125">
        <v>0</v>
      </c>
      <c r="BI57" s="185" t="s">
        <v>267</v>
      </c>
      <c r="BJ57" s="186" t="s">
        <v>271</v>
      </c>
      <c r="BK57" s="155"/>
      <c r="BL57" s="125">
        <v>1</v>
      </c>
      <c r="BM57" s="130" t="s">
        <v>0</v>
      </c>
      <c r="BN57" s="125">
        <v>1</v>
      </c>
      <c r="BO57" s="185" t="s">
        <v>269</v>
      </c>
      <c r="BP57" s="186" t="s">
        <v>415</v>
      </c>
      <c r="BQ57" s="155"/>
      <c r="BR57" s="125">
        <v>2</v>
      </c>
      <c r="BS57" s="130" t="s">
        <v>0</v>
      </c>
      <c r="BT57" s="125">
        <v>0</v>
      </c>
      <c r="BU57" s="185" t="s">
        <v>271</v>
      </c>
      <c r="BV57" s="186" t="s">
        <v>257</v>
      </c>
      <c r="BW57" s="155"/>
      <c r="BX57" s="125">
        <v>3</v>
      </c>
      <c r="BY57" s="130" t="s">
        <v>0</v>
      </c>
      <c r="BZ57" s="125">
        <v>0</v>
      </c>
      <c r="CA57" s="130" t="s">
        <v>268</v>
      </c>
      <c r="CB57" s="169" t="s">
        <v>271</v>
      </c>
      <c r="CC57" s="155"/>
      <c r="CD57" s="125">
        <v>1</v>
      </c>
      <c r="CE57" s="130" t="s">
        <v>0</v>
      </c>
      <c r="CF57" s="125">
        <v>2</v>
      </c>
      <c r="CG57" s="185" t="s">
        <v>266</v>
      </c>
      <c r="CH57" s="186" t="s">
        <v>267</v>
      </c>
      <c r="CI57" s="155"/>
      <c r="CJ57" s="125"/>
      <c r="CK57" s="130" t="s">
        <v>0</v>
      </c>
      <c r="CL57" s="125"/>
      <c r="CM57" s="185" t="s">
        <v>322</v>
      </c>
      <c r="CN57" s="186" t="s">
        <v>322</v>
      </c>
      <c r="CO57" s="155"/>
      <c r="CP57" s="125">
        <v>2</v>
      </c>
      <c r="CQ57" s="130" t="s">
        <v>0</v>
      </c>
      <c r="CR57" s="125">
        <v>1</v>
      </c>
      <c r="CS57" s="185" t="s">
        <v>267</v>
      </c>
      <c r="CT57" s="186" t="s">
        <v>266</v>
      </c>
      <c r="CU57" s="155"/>
      <c r="CV57" s="125">
        <v>2</v>
      </c>
      <c r="CW57" s="130" t="s">
        <v>0</v>
      </c>
      <c r="CX57" s="125">
        <v>0</v>
      </c>
      <c r="CY57" s="185" t="s">
        <v>267</v>
      </c>
      <c r="CZ57" s="186" t="s">
        <v>257</v>
      </c>
      <c r="DA57" s="155"/>
      <c r="DB57" s="125"/>
      <c r="DC57" s="130" t="s">
        <v>0</v>
      </c>
      <c r="DD57" s="125"/>
      <c r="DE57" s="185" t="s">
        <v>322</v>
      </c>
      <c r="DF57" s="186" t="s">
        <v>322</v>
      </c>
      <c r="DG57" s="155"/>
      <c r="DH57" s="125">
        <v>2</v>
      </c>
      <c r="DI57" s="130" t="s">
        <v>0</v>
      </c>
      <c r="DJ57" s="125">
        <v>2</v>
      </c>
      <c r="DK57" s="185" t="s">
        <v>267</v>
      </c>
      <c r="DL57" s="186" t="s">
        <v>257</v>
      </c>
      <c r="DM57" s="155"/>
      <c r="DN57" s="125">
        <v>3</v>
      </c>
      <c r="DO57" s="130" t="s">
        <v>0</v>
      </c>
      <c r="DP57" s="125">
        <v>0</v>
      </c>
      <c r="DQ57" s="185" t="s">
        <v>267</v>
      </c>
      <c r="DR57" s="186" t="s">
        <v>257</v>
      </c>
      <c r="DS57" s="155"/>
      <c r="DT57" s="125">
        <v>3</v>
      </c>
      <c r="DU57" s="130" t="s">
        <v>0</v>
      </c>
      <c r="DV57" s="125">
        <v>1</v>
      </c>
      <c r="DW57" s="185" t="s">
        <v>269</v>
      </c>
      <c r="DX57" s="186" t="s">
        <v>267</v>
      </c>
      <c r="DY57" s="155"/>
      <c r="DZ57" s="125"/>
      <c r="EA57" s="130" t="s">
        <v>0</v>
      </c>
      <c r="EB57" s="125"/>
      <c r="EC57" s="185" t="s">
        <v>322</v>
      </c>
      <c r="ED57" s="186" t="s">
        <v>322</v>
      </c>
      <c r="EE57" s="155"/>
      <c r="EF57" s="125">
        <v>3</v>
      </c>
      <c r="EG57" s="130" t="s">
        <v>0</v>
      </c>
      <c r="EH57" s="125">
        <v>1</v>
      </c>
      <c r="EI57" s="185" t="s">
        <v>263</v>
      </c>
      <c r="EJ57" s="186" t="s">
        <v>270</v>
      </c>
      <c r="EK57" s="155"/>
      <c r="EL57" s="125">
        <v>2</v>
      </c>
      <c r="EM57" s="130" t="s">
        <v>0</v>
      </c>
      <c r="EN57" s="125">
        <v>0</v>
      </c>
      <c r="EO57" s="185" t="s">
        <v>269</v>
      </c>
      <c r="EP57" s="186" t="s">
        <v>257</v>
      </c>
      <c r="EQ57" s="155"/>
      <c r="ER57" s="125"/>
      <c r="ES57" s="130" t="s">
        <v>0</v>
      </c>
      <c r="ET57" s="125"/>
      <c r="EU57" s="185" t="s">
        <v>322</v>
      </c>
      <c r="EV57" s="186" t="s">
        <v>322</v>
      </c>
      <c r="EW57" s="155"/>
      <c r="EX57" s="125"/>
      <c r="EY57" s="130" t="s">
        <v>0</v>
      </c>
      <c r="EZ57" s="125"/>
      <c r="FA57" s="185" t="s">
        <v>322</v>
      </c>
      <c r="FB57" s="186" t="s">
        <v>322</v>
      </c>
      <c r="FC57" s="155"/>
      <c r="FD57" s="125">
        <v>2</v>
      </c>
      <c r="FE57" s="130" t="s">
        <v>0</v>
      </c>
      <c r="FF57" s="125">
        <v>0</v>
      </c>
      <c r="FG57" s="185" t="s">
        <v>269</v>
      </c>
      <c r="FH57" s="186" t="s">
        <v>267</v>
      </c>
      <c r="FI57" s="155"/>
      <c r="FJ57" s="125">
        <v>0</v>
      </c>
      <c r="FK57" s="130" t="s">
        <v>0</v>
      </c>
      <c r="FL57" s="125">
        <v>2</v>
      </c>
      <c r="FM57" s="185" t="s">
        <v>269</v>
      </c>
      <c r="FN57" s="186" t="s">
        <v>267</v>
      </c>
      <c r="FO57" s="155"/>
      <c r="FP57" s="125"/>
      <c r="FQ57" s="130" t="s">
        <v>0</v>
      </c>
      <c r="FR57" s="125"/>
      <c r="FS57" s="185" t="s">
        <v>322</v>
      </c>
      <c r="FT57" s="186" t="s">
        <v>322</v>
      </c>
      <c r="FU57" s="155"/>
      <c r="FV57" s="125">
        <v>1</v>
      </c>
      <c r="FW57" s="130" t="s">
        <v>0</v>
      </c>
      <c r="FX57" s="125">
        <v>2</v>
      </c>
      <c r="FY57" s="185" t="s">
        <v>267</v>
      </c>
      <c r="FZ57" s="186" t="s">
        <v>374</v>
      </c>
      <c r="GA57" s="155"/>
      <c r="GB57" s="125">
        <v>1</v>
      </c>
      <c r="GC57" s="196" t="s">
        <v>0</v>
      </c>
      <c r="GD57" s="125">
        <v>2</v>
      </c>
      <c r="GE57" s="185" t="s">
        <v>267</v>
      </c>
      <c r="GF57" s="186" t="s">
        <v>257</v>
      </c>
      <c r="GG57" s="155"/>
      <c r="GH57" s="125">
        <v>2</v>
      </c>
      <c r="GI57" s="130" t="s">
        <v>0</v>
      </c>
      <c r="GJ57" s="125">
        <v>1</v>
      </c>
      <c r="GK57" s="185" t="s">
        <v>267</v>
      </c>
      <c r="GL57" s="186" t="s">
        <v>374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269</v>
      </c>
      <c r="GX57" s="186" t="s">
        <v>267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267</v>
      </c>
      <c r="HJ57" s="186" t="s">
        <v>269</v>
      </c>
      <c r="HK57" s="155"/>
      <c r="HL57" s="125"/>
      <c r="HM57" s="130" t="s">
        <v>0</v>
      </c>
      <c r="HN57" s="125"/>
      <c r="HO57" s="185" t="s">
        <v>322</v>
      </c>
      <c r="HP57" s="186" t="s">
        <v>322</v>
      </c>
      <c r="HQ57" s="155"/>
      <c r="HR57" s="125">
        <v>2</v>
      </c>
      <c r="HS57" s="130" t="s">
        <v>0</v>
      </c>
      <c r="HT57" s="125">
        <v>0</v>
      </c>
      <c r="HU57" s="185" t="s">
        <v>267</v>
      </c>
      <c r="HV57" s="186" t="s">
        <v>374</v>
      </c>
      <c r="HW57" s="155"/>
      <c r="HX57" s="125">
        <v>0</v>
      </c>
      <c r="HY57" s="130" t="s">
        <v>0</v>
      </c>
      <c r="HZ57" s="125">
        <v>1</v>
      </c>
      <c r="IA57" s="185" t="s">
        <v>269</v>
      </c>
      <c r="IB57" s="186" t="s">
        <v>267</v>
      </c>
      <c r="IC57" s="155"/>
      <c r="ID57" s="125">
        <v>1</v>
      </c>
      <c r="IE57" s="130" t="s">
        <v>0</v>
      </c>
      <c r="IF57" s="125">
        <v>2</v>
      </c>
      <c r="IG57" s="185" t="s">
        <v>267</v>
      </c>
      <c r="IH57" s="186" t="s">
        <v>268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269</v>
      </c>
      <c r="IZ57" s="186" t="s">
        <v>267</v>
      </c>
      <c r="JA57" s="155"/>
      <c r="JB57" s="125">
        <v>2</v>
      </c>
      <c r="JC57" s="130" t="s">
        <v>0</v>
      </c>
      <c r="JD57" s="125">
        <v>5</v>
      </c>
      <c r="JE57" s="185" t="s">
        <v>403</v>
      </c>
      <c r="JF57" s="186" t="s">
        <v>257</v>
      </c>
      <c r="JG57" s="155"/>
      <c r="JH57" s="125">
        <v>1</v>
      </c>
      <c r="JI57" s="130" t="s">
        <v>0</v>
      </c>
      <c r="JJ57" s="125">
        <v>3</v>
      </c>
      <c r="JK57" s="185" t="s">
        <v>267</v>
      </c>
      <c r="JL57" s="186" t="s">
        <v>257</v>
      </c>
      <c r="JM57" s="155"/>
      <c r="JN57" s="125">
        <v>2</v>
      </c>
      <c r="JO57" s="130" t="s">
        <v>0</v>
      </c>
      <c r="JP57" s="125">
        <v>0</v>
      </c>
      <c r="JQ57" s="185" t="s">
        <v>250</v>
      </c>
      <c r="JR57" s="186" t="s">
        <v>254</v>
      </c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85" t="s">
        <v>322</v>
      </c>
      <c r="KD57" s="186" t="s">
        <v>322</v>
      </c>
      <c r="KE57" s="155"/>
      <c r="KF57" s="125">
        <v>2</v>
      </c>
      <c r="KG57" s="130" t="s">
        <v>0</v>
      </c>
      <c r="KH57" s="125">
        <v>1</v>
      </c>
      <c r="KI57" s="185" t="s">
        <v>250</v>
      </c>
      <c r="KJ57" s="186" t="s">
        <v>257</v>
      </c>
      <c r="KK57" s="155"/>
      <c r="KL57" s="125"/>
      <c r="KM57" s="130" t="s">
        <v>0</v>
      </c>
      <c r="KN57" s="125"/>
      <c r="KO57" s="130"/>
      <c r="KP57" s="169"/>
      <c r="KQ57" s="155"/>
      <c r="KR57" s="125">
        <v>0</v>
      </c>
      <c r="KS57" s="130" t="s">
        <v>0</v>
      </c>
      <c r="KT57" s="125">
        <v>2</v>
      </c>
      <c r="KU57" s="185" t="s">
        <v>250</v>
      </c>
      <c r="KV57" s="186" t="s">
        <v>257</v>
      </c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85" t="s">
        <v>322</v>
      </c>
      <c r="LH57" s="186" t="s">
        <v>322</v>
      </c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85" t="s">
        <v>322</v>
      </c>
      <c r="LT57" s="186" t="s">
        <v>322</v>
      </c>
      <c r="LU57" s="155"/>
      <c r="LV57" s="125">
        <v>2</v>
      </c>
      <c r="LW57" s="130" t="s">
        <v>0</v>
      </c>
      <c r="LX57" s="125">
        <v>0</v>
      </c>
      <c r="LY57" s="185" t="s">
        <v>267</v>
      </c>
      <c r="LZ57" s="186" t="s">
        <v>268</v>
      </c>
      <c r="MA57" s="155"/>
      <c r="MB57" s="125"/>
      <c r="MC57" s="130" t="s">
        <v>0</v>
      </c>
      <c r="MD57" s="125"/>
      <c r="ME57" s="185" t="s">
        <v>322</v>
      </c>
      <c r="MF57" s="186" t="s">
        <v>322</v>
      </c>
      <c r="MG57" s="155"/>
      <c r="MH57" s="125"/>
      <c r="MI57" s="130" t="s">
        <v>0</v>
      </c>
      <c r="MJ57" s="125"/>
      <c r="MK57" s="130"/>
      <c r="ML57" s="169"/>
      <c r="MM57" s="155"/>
      <c r="MN57" s="125">
        <v>1</v>
      </c>
      <c r="MO57" s="130" t="s">
        <v>0</v>
      </c>
      <c r="MP57" s="125">
        <v>3</v>
      </c>
      <c r="MQ57" s="185" t="s">
        <v>250</v>
      </c>
      <c r="MR57" s="186" t="s">
        <v>257</v>
      </c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85" t="s">
        <v>322</v>
      </c>
      <c r="ND57" s="186" t="s">
        <v>322</v>
      </c>
      <c r="NE57" s="155"/>
      <c r="NF57" s="125"/>
      <c r="NG57" s="130" t="s">
        <v>0</v>
      </c>
      <c r="NH57" s="125"/>
      <c r="NI57" s="185" t="s">
        <v>322</v>
      </c>
      <c r="NJ57" s="186" t="s">
        <v>322</v>
      </c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322</v>
      </c>
      <c r="NV57" s="186" t="s">
        <v>322</v>
      </c>
      <c r="NW57" s="163"/>
    </row>
    <row r="58" spans="1:387" ht="15" x14ac:dyDescent="0.2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267</v>
      </c>
      <c r="H58" s="177" t="s">
        <v>257</v>
      </c>
      <c r="I58" s="25"/>
      <c r="J58" s="187">
        <v>1</v>
      </c>
      <c r="K58" s="187" t="s">
        <v>0</v>
      </c>
      <c r="L58" s="187">
        <v>4</v>
      </c>
      <c r="M58" s="185" t="s">
        <v>267</v>
      </c>
      <c r="N58" s="186" t="s">
        <v>257</v>
      </c>
      <c r="O58" s="148"/>
      <c r="P58" s="125">
        <v>3</v>
      </c>
      <c r="Q58" s="130" t="s">
        <v>0</v>
      </c>
      <c r="R58" s="125">
        <v>0</v>
      </c>
      <c r="S58" s="185" t="s">
        <v>267</v>
      </c>
      <c r="T58" s="186" t="s">
        <v>254</v>
      </c>
      <c r="U58" s="155"/>
      <c r="V58" s="125">
        <v>1</v>
      </c>
      <c r="W58" s="130" t="s">
        <v>0</v>
      </c>
      <c r="X58" s="125">
        <v>3</v>
      </c>
      <c r="Y58" s="185" t="s">
        <v>267</v>
      </c>
      <c r="Z58" s="186" t="s">
        <v>257</v>
      </c>
      <c r="AA58" s="155"/>
      <c r="AB58" s="125">
        <v>3</v>
      </c>
      <c r="AC58" s="130" t="s">
        <v>0</v>
      </c>
      <c r="AD58" s="125">
        <v>1</v>
      </c>
      <c r="AE58" s="192" t="s">
        <v>267</v>
      </c>
      <c r="AF58" s="193" t="s">
        <v>257</v>
      </c>
      <c r="AG58" s="155"/>
      <c r="AH58" s="125">
        <v>3</v>
      </c>
      <c r="AI58" s="130" t="s">
        <v>0</v>
      </c>
      <c r="AJ58" s="125">
        <v>1</v>
      </c>
      <c r="AK58" s="185" t="s">
        <v>266</v>
      </c>
      <c r="AL58" s="186" t="s">
        <v>257</v>
      </c>
      <c r="AM58" s="155"/>
      <c r="AN58" s="125">
        <v>1</v>
      </c>
      <c r="AO58" s="130" t="s">
        <v>0</v>
      </c>
      <c r="AP58" s="125">
        <v>3</v>
      </c>
      <c r="AQ58" s="185" t="s">
        <v>267</v>
      </c>
      <c r="AR58" s="186" t="s">
        <v>257</v>
      </c>
      <c r="AS58" s="155"/>
      <c r="AT58" s="125">
        <v>0</v>
      </c>
      <c r="AU58" s="130" t="s">
        <v>0</v>
      </c>
      <c r="AV58" s="125">
        <v>3</v>
      </c>
      <c r="AW58" s="185" t="s">
        <v>271</v>
      </c>
      <c r="AX58" s="186" t="s">
        <v>257</v>
      </c>
      <c r="AY58" s="155"/>
      <c r="AZ58" s="125">
        <v>4</v>
      </c>
      <c r="BA58" s="130" t="s">
        <v>0</v>
      </c>
      <c r="BB58" s="125">
        <v>2</v>
      </c>
      <c r="BC58" s="185" t="s">
        <v>267</v>
      </c>
      <c r="BD58" s="186" t="s">
        <v>267</v>
      </c>
      <c r="BE58" s="155"/>
      <c r="BF58" s="125">
        <v>4</v>
      </c>
      <c r="BG58" s="130" t="s">
        <v>0</v>
      </c>
      <c r="BH58" s="125">
        <v>1</v>
      </c>
      <c r="BI58" s="185" t="s">
        <v>267</v>
      </c>
      <c r="BJ58" s="186" t="s">
        <v>257</v>
      </c>
      <c r="BK58" s="155"/>
      <c r="BL58" s="125">
        <v>0</v>
      </c>
      <c r="BM58" s="130" t="s">
        <v>0</v>
      </c>
      <c r="BN58" s="125">
        <v>2</v>
      </c>
      <c r="BO58" s="185" t="s">
        <v>267</v>
      </c>
      <c r="BP58" s="186" t="s">
        <v>267</v>
      </c>
      <c r="BQ58" s="155"/>
      <c r="BR58" s="125">
        <v>3</v>
      </c>
      <c r="BS58" s="130" t="s">
        <v>0</v>
      </c>
      <c r="BT58" s="125">
        <v>2</v>
      </c>
      <c r="BU58" s="185" t="s">
        <v>267</v>
      </c>
      <c r="BV58" s="186" t="s">
        <v>257</v>
      </c>
      <c r="BW58" s="155"/>
      <c r="BX58" s="125">
        <v>4</v>
      </c>
      <c r="BY58" s="130" t="s">
        <v>0</v>
      </c>
      <c r="BZ58" s="125">
        <v>1</v>
      </c>
      <c r="CA58" s="130" t="s">
        <v>267</v>
      </c>
      <c r="CB58" s="169" t="s">
        <v>257</v>
      </c>
      <c r="CC58" s="155"/>
      <c r="CD58" s="125">
        <v>1</v>
      </c>
      <c r="CE58" s="130" t="s">
        <v>0</v>
      </c>
      <c r="CF58" s="125">
        <v>4</v>
      </c>
      <c r="CG58" s="185" t="s">
        <v>267</v>
      </c>
      <c r="CH58" s="186" t="s">
        <v>257</v>
      </c>
      <c r="CI58" s="155"/>
      <c r="CJ58" s="125">
        <v>1</v>
      </c>
      <c r="CK58" s="130" t="s">
        <v>0</v>
      </c>
      <c r="CL58" s="125">
        <v>3</v>
      </c>
      <c r="CM58" s="185" t="s">
        <v>267</v>
      </c>
      <c r="CN58" s="186" t="s">
        <v>266</v>
      </c>
      <c r="CO58" s="155"/>
      <c r="CP58" s="125">
        <v>1</v>
      </c>
      <c r="CQ58" s="130" t="s">
        <v>0</v>
      </c>
      <c r="CR58" s="125">
        <v>0</v>
      </c>
      <c r="CS58" s="185" t="s">
        <v>250</v>
      </c>
      <c r="CT58" s="186" t="s">
        <v>254</v>
      </c>
      <c r="CU58" s="155"/>
      <c r="CV58" s="125">
        <v>3</v>
      </c>
      <c r="CW58" s="130" t="s">
        <v>0</v>
      </c>
      <c r="CX58" s="125">
        <v>0</v>
      </c>
      <c r="CY58" s="185" t="s">
        <v>267</v>
      </c>
      <c r="CZ58" s="186" t="s">
        <v>266</v>
      </c>
      <c r="DA58" s="155"/>
      <c r="DB58" s="125">
        <v>1</v>
      </c>
      <c r="DC58" s="130" t="s">
        <v>0</v>
      </c>
      <c r="DD58" s="125">
        <v>3</v>
      </c>
      <c r="DE58" s="185" t="s">
        <v>267</v>
      </c>
      <c r="DF58" s="186" t="s">
        <v>257</v>
      </c>
      <c r="DG58" s="155"/>
      <c r="DH58" s="125">
        <v>1</v>
      </c>
      <c r="DI58" s="130" t="s">
        <v>0</v>
      </c>
      <c r="DJ58" s="125">
        <v>2</v>
      </c>
      <c r="DK58" s="185" t="s">
        <v>267</v>
      </c>
      <c r="DL58" s="186" t="s">
        <v>257</v>
      </c>
      <c r="DM58" s="155"/>
      <c r="DN58" s="125">
        <v>3</v>
      </c>
      <c r="DO58" s="130" t="s">
        <v>0</v>
      </c>
      <c r="DP58" s="125">
        <v>1</v>
      </c>
      <c r="DQ58" s="185" t="s">
        <v>267</v>
      </c>
      <c r="DR58" s="186" t="s">
        <v>257</v>
      </c>
      <c r="DS58" s="155"/>
      <c r="DT58" s="125">
        <v>3</v>
      </c>
      <c r="DU58" s="130" t="s">
        <v>0</v>
      </c>
      <c r="DV58" s="125">
        <v>1</v>
      </c>
      <c r="DW58" s="185" t="s">
        <v>266</v>
      </c>
      <c r="DX58" s="186" t="s">
        <v>257</v>
      </c>
      <c r="DY58" s="155"/>
      <c r="DZ58" s="125">
        <v>1</v>
      </c>
      <c r="EA58" s="130" t="s">
        <v>0</v>
      </c>
      <c r="EB58" s="125">
        <v>3</v>
      </c>
      <c r="EC58" s="185" t="s">
        <v>267</v>
      </c>
      <c r="ED58" s="186" t="s">
        <v>267</v>
      </c>
      <c r="EE58" s="155"/>
      <c r="EF58" s="125">
        <v>4</v>
      </c>
      <c r="EG58" s="130" t="s">
        <v>0</v>
      </c>
      <c r="EH58" s="125">
        <v>2</v>
      </c>
      <c r="EI58" s="185" t="s">
        <v>270</v>
      </c>
      <c r="EJ58" s="186" t="s">
        <v>270</v>
      </c>
      <c r="EK58" s="155"/>
      <c r="EL58" s="125">
        <v>4</v>
      </c>
      <c r="EM58" s="130" t="s">
        <v>0</v>
      </c>
      <c r="EN58" s="125">
        <v>0</v>
      </c>
      <c r="EO58" s="185" t="s">
        <v>267</v>
      </c>
      <c r="EP58" s="186" t="s">
        <v>257</v>
      </c>
      <c r="EQ58" s="155"/>
      <c r="ER58" s="125">
        <v>1</v>
      </c>
      <c r="ES58" s="130" t="s">
        <v>0</v>
      </c>
      <c r="ET58" s="125">
        <v>2</v>
      </c>
      <c r="EU58" s="185" t="s">
        <v>267</v>
      </c>
      <c r="EV58" s="186" t="s">
        <v>257</v>
      </c>
      <c r="EW58" s="155"/>
      <c r="EX58" s="125">
        <v>0</v>
      </c>
      <c r="EY58" s="130" t="s">
        <v>0</v>
      </c>
      <c r="EZ58" s="125">
        <v>3</v>
      </c>
      <c r="FA58" s="185" t="s">
        <v>267</v>
      </c>
      <c r="FB58" s="186" t="s">
        <v>267</v>
      </c>
      <c r="FC58" s="155"/>
      <c r="FD58" s="125">
        <v>3</v>
      </c>
      <c r="FE58" s="130" t="s">
        <v>0</v>
      </c>
      <c r="FF58" s="125">
        <v>0</v>
      </c>
      <c r="FG58" s="185" t="s">
        <v>267</v>
      </c>
      <c r="FH58" s="186" t="s">
        <v>267</v>
      </c>
      <c r="FI58" s="155"/>
      <c r="FJ58" s="125">
        <v>1</v>
      </c>
      <c r="FK58" s="130" t="s">
        <v>0</v>
      </c>
      <c r="FL58" s="125">
        <v>4</v>
      </c>
      <c r="FM58" s="185" t="s">
        <v>267</v>
      </c>
      <c r="FN58" s="186" t="s">
        <v>257</v>
      </c>
      <c r="FO58" s="155"/>
      <c r="FP58" s="125">
        <v>4</v>
      </c>
      <c r="FQ58" s="130" t="s">
        <v>0</v>
      </c>
      <c r="FR58" s="125">
        <v>2</v>
      </c>
      <c r="FS58" s="185" t="s">
        <v>269</v>
      </c>
      <c r="FT58" s="186" t="s">
        <v>252</v>
      </c>
      <c r="FU58" s="155"/>
      <c r="FV58" s="125">
        <v>1</v>
      </c>
      <c r="FW58" s="130" t="s">
        <v>0</v>
      </c>
      <c r="FX58" s="125">
        <v>2</v>
      </c>
      <c r="FY58" s="185" t="s">
        <v>263</v>
      </c>
      <c r="FZ58" s="186" t="s">
        <v>265</v>
      </c>
      <c r="GA58" s="155"/>
      <c r="GB58" s="125">
        <v>1</v>
      </c>
      <c r="GC58" s="196" t="s">
        <v>0</v>
      </c>
      <c r="GD58" s="125">
        <v>3</v>
      </c>
      <c r="GE58" s="185" t="s">
        <v>267</v>
      </c>
      <c r="GF58" s="186" t="s">
        <v>257</v>
      </c>
      <c r="GG58" s="155"/>
      <c r="GH58" s="125">
        <v>2</v>
      </c>
      <c r="GI58" s="130" t="s">
        <v>0</v>
      </c>
      <c r="GJ58" s="125">
        <v>0</v>
      </c>
      <c r="GK58" s="185" t="s">
        <v>267</v>
      </c>
      <c r="GL58" s="186" t="s">
        <v>257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267</v>
      </c>
      <c r="GX58" s="186" t="s">
        <v>267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267</v>
      </c>
      <c r="HJ58" s="186" t="s">
        <v>267</v>
      </c>
      <c r="HK58" s="155"/>
      <c r="HL58" s="125">
        <v>3</v>
      </c>
      <c r="HM58" s="130" t="s">
        <v>0</v>
      </c>
      <c r="HN58" s="125">
        <v>2</v>
      </c>
      <c r="HO58" s="185" t="s">
        <v>267</v>
      </c>
      <c r="HP58" s="186" t="s">
        <v>267</v>
      </c>
      <c r="HQ58" s="155"/>
      <c r="HR58" s="125">
        <v>3</v>
      </c>
      <c r="HS58" s="130" t="s">
        <v>0</v>
      </c>
      <c r="HT58" s="125">
        <v>2</v>
      </c>
      <c r="HU58" s="185" t="s">
        <v>267</v>
      </c>
      <c r="HV58" s="186" t="s">
        <v>257</v>
      </c>
      <c r="HW58" s="155"/>
      <c r="HX58" s="125">
        <v>2</v>
      </c>
      <c r="HY58" s="130" t="s">
        <v>0</v>
      </c>
      <c r="HZ58" s="125">
        <v>3</v>
      </c>
      <c r="IA58" s="185" t="s">
        <v>267</v>
      </c>
      <c r="IB58" s="186" t="s">
        <v>267</v>
      </c>
      <c r="IC58" s="155"/>
      <c r="ID58" s="125">
        <v>2</v>
      </c>
      <c r="IE58" s="130" t="s">
        <v>0</v>
      </c>
      <c r="IF58" s="125">
        <v>3</v>
      </c>
      <c r="IG58" s="185" t="s">
        <v>267</v>
      </c>
      <c r="IH58" s="186" t="s">
        <v>267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267</v>
      </c>
      <c r="IZ58" s="186" t="s">
        <v>267</v>
      </c>
      <c r="JA58" s="155"/>
      <c r="JB58" s="125">
        <v>0</v>
      </c>
      <c r="JC58" s="130" t="s">
        <v>0</v>
      </c>
      <c r="JD58" s="125">
        <v>4</v>
      </c>
      <c r="JE58" s="185" t="s">
        <v>267</v>
      </c>
      <c r="JF58" s="186" t="s">
        <v>267</v>
      </c>
      <c r="JG58" s="155"/>
      <c r="JH58" s="125">
        <v>1</v>
      </c>
      <c r="JI58" s="130" t="s">
        <v>0</v>
      </c>
      <c r="JJ58" s="125">
        <v>4</v>
      </c>
      <c r="JK58" s="185" t="s">
        <v>267</v>
      </c>
      <c r="JL58" s="186" t="s">
        <v>267</v>
      </c>
      <c r="JM58" s="155"/>
      <c r="JN58" s="125">
        <v>4</v>
      </c>
      <c r="JO58" s="130" t="s">
        <v>0</v>
      </c>
      <c r="JP58" s="125">
        <v>2</v>
      </c>
      <c r="JQ58" s="185" t="s">
        <v>267</v>
      </c>
      <c r="JR58" s="186" t="s">
        <v>257</v>
      </c>
      <c r="JS58" s="155"/>
      <c r="JT58" s="125"/>
      <c r="JU58" s="130" t="s">
        <v>0</v>
      </c>
      <c r="JV58" s="125"/>
      <c r="JW58" s="130"/>
      <c r="JX58" s="169"/>
      <c r="JY58" s="155"/>
      <c r="JZ58" s="125">
        <v>0</v>
      </c>
      <c r="KA58" s="130" t="s">
        <v>0</v>
      </c>
      <c r="KB58" s="125">
        <v>2</v>
      </c>
      <c r="KC58" s="185" t="s">
        <v>267</v>
      </c>
      <c r="KD58" s="186" t="s">
        <v>257</v>
      </c>
      <c r="KE58" s="155"/>
      <c r="KF58" s="125">
        <v>3</v>
      </c>
      <c r="KG58" s="130" t="s">
        <v>0</v>
      </c>
      <c r="KH58" s="125">
        <v>2</v>
      </c>
      <c r="KI58" s="185" t="s">
        <v>267</v>
      </c>
      <c r="KJ58" s="186" t="s">
        <v>267</v>
      </c>
      <c r="KK58" s="155"/>
      <c r="KL58" s="125"/>
      <c r="KM58" s="130" t="s">
        <v>0</v>
      </c>
      <c r="KN58" s="125"/>
      <c r="KO58" s="130"/>
      <c r="KP58" s="169"/>
      <c r="KQ58" s="155"/>
      <c r="KR58" s="125">
        <v>0</v>
      </c>
      <c r="KS58" s="130" t="s">
        <v>0</v>
      </c>
      <c r="KT58" s="125">
        <v>3</v>
      </c>
      <c r="KU58" s="185" t="s">
        <v>267</v>
      </c>
      <c r="KV58" s="186" t="s">
        <v>267</v>
      </c>
      <c r="KW58" s="155"/>
      <c r="KX58" s="125"/>
      <c r="KY58" s="130" t="s">
        <v>0</v>
      </c>
      <c r="KZ58" s="125"/>
      <c r="LA58" s="130"/>
      <c r="LB58" s="169"/>
      <c r="LC58" s="155"/>
      <c r="LD58" s="125">
        <v>4</v>
      </c>
      <c r="LE58" s="130" t="s">
        <v>0</v>
      </c>
      <c r="LF58" s="125">
        <v>1</v>
      </c>
      <c r="LG58" s="185" t="s">
        <v>267</v>
      </c>
      <c r="LH58" s="186" t="s">
        <v>257</v>
      </c>
      <c r="LI58" s="155"/>
      <c r="LJ58" s="125"/>
      <c r="LK58" s="130" t="s">
        <v>0</v>
      </c>
      <c r="LL58" s="125"/>
      <c r="LM58" s="130"/>
      <c r="LN58" s="169"/>
      <c r="LO58" s="155"/>
      <c r="LP58" s="125">
        <v>2</v>
      </c>
      <c r="LQ58" s="130" t="s">
        <v>0</v>
      </c>
      <c r="LR58" s="125">
        <v>4</v>
      </c>
      <c r="LS58" s="185" t="s">
        <v>267</v>
      </c>
      <c r="LT58" s="186" t="s">
        <v>257</v>
      </c>
      <c r="LU58" s="155"/>
      <c r="LV58" s="125">
        <v>3</v>
      </c>
      <c r="LW58" s="130" t="s">
        <v>0</v>
      </c>
      <c r="LX58" s="125">
        <v>0</v>
      </c>
      <c r="LY58" s="185" t="s">
        <v>267</v>
      </c>
      <c r="LZ58" s="186" t="s">
        <v>257</v>
      </c>
      <c r="MA58" s="155"/>
      <c r="MB58" s="125">
        <v>3</v>
      </c>
      <c r="MC58" s="130" t="s">
        <v>0</v>
      </c>
      <c r="MD58" s="125">
        <v>0</v>
      </c>
      <c r="ME58" s="185" t="s">
        <v>267</v>
      </c>
      <c r="MF58" s="186" t="s">
        <v>254</v>
      </c>
      <c r="MG58" s="155"/>
      <c r="MH58" s="125"/>
      <c r="MI58" s="130" t="s">
        <v>0</v>
      </c>
      <c r="MJ58" s="125"/>
      <c r="MK58" s="130"/>
      <c r="ML58" s="169"/>
      <c r="MM58" s="155"/>
      <c r="MN58" s="125">
        <v>0</v>
      </c>
      <c r="MO58" s="130" t="s">
        <v>0</v>
      </c>
      <c r="MP58" s="125">
        <v>3</v>
      </c>
      <c r="MQ58" s="185" t="s">
        <v>267</v>
      </c>
      <c r="MR58" s="186" t="s">
        <v>257</v>
      </c>
      <c r="MS58" s="155"/>
      <c r="MT58" s="125"/>
      <c r="MU58" s="130" t="s">
        <v>0</v>
      </c>
      <c r="MV58" s="125"/>
      <c r="MW58" s="130"/>
      <c r="MX58" s="169"/>
      <c r="MY58" s="155"/>
      <c r="MZ58" s="125">
        <v>4</v>
      </c>
      <c r="NA58" s="130" t="s">
        <v>0</v>
      </c>
      <c r="NB58" s="125">
        <v>2</v>
      </c>
      <c r="NC58" s="185" t="s">
        <v>267</v>
      </c>
      <c r="ND58" s="186" t="s">
        <v>257</v>
      </c>
      <c r="NE58" s="155"/>
      <c r="NF58" s="125"/>
      <c r="NG58" s="130" t="s">
        <v>0</v>
      </c>
      <c r="NH58" s="125"/>
      <c r="NI58" s="185" t="s">
        <v>322</v>
      </c>
      <c r="NJ58" s="186" t="s">
        <v>322</v>
      </c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322</v>
      </c>
      <c r="NV58" s="186" t="s">
        <v>322</v>
      </c>
      <c r="NW58" s="163"/>
    </row>
    <row r="59" spans="1:387" ht="15" x14ac:dyDescent="0.2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250</v>
      </c>
      <c r="H59" s="174" t="s">
        <v>257</v>
      </c>
      <c r="I59" s="25"/>
      <c r="J59" s="187"/>
      <c r="K59" s="187" t="s">
        <v>0</v>
      </c>
      <c r="L59" s="187"/>
      <c r="M59" s="185" t="s">
        <v>322</v>
      </c>
      <c r="N59" s="186" t="s">
        <v>322</v>
      </c>
      <c r="O59" s="148"/>
      <c r="P59" s="125">
        <v>2</v>
      </c>
      <c r="Q59" s="130" t="s">
        <v>0</v>
      </c>
      <c r="R59" s="125">
        <v>1</v>
      </c>
      <c r="S59" s="185" t="s">
        <v>269</v>
      </c>
      <c r="T59" s="186" t="s">
        <v>271</v>
      </c>
      <c r="U59" s="155"/>
      <c r="V59" s="125">
        <v>1</v>
      </c>
      <c r="W59" s="130" t="s">
        <v>0</v>
      </c>
      <c r="X59" s="125">
        <v>3</v>
      </c>
      <c r="Y59" s="185" t="s">
        <v>267</v>
      </c>
      <c r="Z59" s="186" t="s">
        <v>265</v>
      </c>
      <c r="AA59" s="155"/>
      <c r="AB59" s="125">
        <v>2</v>
      </c>
      <c r="AC59" s="130" t="s">
        <v>0</v>
      </c>
      <c r="AD59" s="125">
        <v>1</v>
      </c>
      <c r="AE59" s="192" t="s">
        <v>271</v>
      </c>
      <c r="AF59" s="193" t="s">
        <v>254</v>
      </c>
      <c r="AG59" s="155"/>
      <c r="AH59" s="125">
        <v>3</v>
      </c>
      <c r="AI59" s="130" t="s">
        <v>0</v>
      </c>
      <c r="AJ59" s="125">
        <v>2</v>
      </c>
      <c r="AK59" s="185" t="s">
        <v>271</v>
      </c>
      <c r="AL59" s="186" t="s">
        <v>257</v>
      </c>
      <c r="AM59" s="155"/>
      <c r="AN59" s="125">
        <v>1</v>
      </c>
      <c r="AO59" s="130" t="s">
        <v>0</v>
      </c>
      <c r="AP59" s="125">
        <v>3</v>
      </c>
      <c r="AQ59" s="185" t="s">
        <v>267</v>
      </c>
      <c r="AR59" s="186" t="s">
        <v>266</v>
      </c>
      <c r="AS59" s="155"/>
      <c r="AT59" s="125">
        <v>1</v>
      </c>
      <c r="AU59" s="130" t="s">
        <v>0</v>
      </c>
      <c r="AV59" s="125">
        <v>2</v>
      </c>
      <c r="AW59" s="185" t="s">
        <v>269</v>
      </c>
      <c r="AX59" s="186" t="s">
        <v>267</v>
      </c>
      <c r="AY59" s="155"/>
      <c r="AZ59" s="125"/>
      <c r="BA59" s="130" t="s">
        <v>0</v>
      </c>
      <c r="BB59" s="125"/>
      <c r="BC59" s="185" t="s">
        <v>322</v>
      </c>
      <c r="BD59" s="186" t="s">
        <v>322</v>
      </c>
      <c r="BE59" s="155"/>
      <c r="BF59" s="125">
        <v>1</v>
      </c>
      <c r="BG59" s="130" t="s">
        <v>0</v>
      </c>
      <c r="BH59" s="125">
        <v>3</v>
      </c>
      <c r="BI59" s="185" t="s">
        <v>267</v>
      </c>
      <c r="BJ59" s="186" t="s">
        <v>257</v>
      </c>
      <c r="BK59" s="155"/>
      <c r="BL59" s="125"/>
      <c r="BM59" s="130" t="s">
        <v>0</v>
      </c>
      <c r="BN59" s="125"/>
      <c r="BO59" s="185" t="s">
        <v>322</v>
      </c>
      <c r="BP59" s="186" t="s">
        <v>322</v>
      </c>
      <c r="BQ59" s="155"/>
      <c r="BR59" s="125">
        <v>2</v>
      </c>
      <c r="BS59" s="130" t="s">
        <v>0</v>
      </c>
      <c r="BT59" s="125">
        <v>1</v>
      </c>
      <c r="BU59" s="185" t="s">
        <v>268</v>
      </c>
      <c r="BV59" s="186" t="s">
        <v>267</v>
      </c>
      <c r="BW59" s="155"/>
      <c r="BX59" s="125">
        <v>1</v>
      </c>
      <c r="BY59" s="130" t="s">
        <v>0</v>
      </c>
      <c r="BZ59" s="125">
        <v>1</v>
      </c>
      <c r="CA59" s="130" t="s">
        <v>268</v>
      </c>
      <c r="CB59" s="169" t="s">
        <v>258</v>
      </c>
      <c r="CC59" s="155"/>
      <c r="CD59" s="125">
        <v>2</v>
      </c>
      <c r="CE59" s="130" t="s">
        <v>0</v>
      </c>
      <c r="CF59" s="125">
        <v>2</v>
      </c>
      <c r="CG59" s="185" t="s">
        <v>266</v>
      </c>
      <c r="CH59" s="186" t="s">
        <v>271</v>
      </c>
      <c r="CI59" s="155"/>
      <c r="CJ59" s="125">
        <v>1</v>
      </c>
      <c r="CK59" s="130" t="s">
        <v>0</v>
      </c>
      <c r="CL59" s="125">
        <v>2</v>
      </c>
      <c r="CM59" s="185" t="s">
        <v>266</v>
      </c>
      <c r="CN59" s="186" t="s">
        <v>268</v>
      </c>
      <c r="CO59" s="155"/>
      <c r="CP59" s="125">
        <v>2</v>
      </c>
      <c r="CQ59" s="130" t="s">
        <v>0</v>
      </c>
      <c r="CR59" s="125">
        <v>2</v>
      </c>
      <c r="CS59" s="185" t="s">
        <v>267</v>
      </c>
      <c r="CT59" s="186" t="s">
        <v>257</v>
      </c>
      <c r="CU59" s="155"/>
      <c r="CV59" s="125">
        <v>3</v>
      </c>
      <c r="CW59" s="130" t="s">
        <v>0</v>
      </c>
      <c r="CX59" s="125">
        <v>1</v>
      </c>
      <c r="CY59" s="185" t="s">
        <v>267</v>
      </c>
      <c r="CZ59" s="186" t="s">
        <v>257</v>
      </c>
      <c r="DA59" s="155"/>
      <c r="DB59" s="125">
        <v>1</v>
      </c>
      <c r="DC59" s="130" t="s">
        <v>0</v>
      </c>
      <c r="DD59" s="125">
        <v>2</v>
      </c>
      <c r="DE59" s="185" t="s">
        <v>269</v>
      </c>
      <c r="DF59" s="186" t="s">
        <v>254</v>
      </c>
      <c r="DG59" s="155"/>
      <c r="DH59" s="125">
        <v>1</v>
      </c>
      <c r="DI59" s="130" t="s">
        <v>0</v>
      </c>
      <c r="DJ59" s="125">
        <v>1</v>
      </c>
      <c r="DK59" s="185" t="s">
        <v>267</v>
      </c>
      <c r="DL59" s="186" t="s">
        <v>322</v>
      </c>
      <c r="DM59" s="155"/>
      <c r="DN59" s="125">
        <v>3</v>
      </c>
      <c r="DO59" s="130" t="s">
        <v>0</v>
      </c>
      <c r="DP59" s="125">
        <v>1</v>
      </c>
      <c r="DQ59" s="185" t="s">
        <v>269</v>
      </c>
      <c r="DR59" s="186" t="s">
        <v>267</v>
      </c>
      <c r="DS59" s="155"/>
      <c r="DT59" s="125"/>
      <c r="DU59" s="130" t="s">
        <v>0</v>
      </c>
      <c r="DV59" s="125"/>
      <c r="DW59" s="185" t="s">
        <v>322</v>
      </c>
      <c r="DX59" s="186" t="s">
        <v>322</v>
      </c>
      <c r="DY59" s="155"/>
      <c r="DZ59" s="125">
        <v>1</v>
      </c>
      <c r="EA59" s="130" t="s">
        <v>0</v>
      </c>
      <c r="EB59" s="125">
        <v>2</v>
      </c>
      <c r="EC59" s="185" t="s">
        <v>258</v>
      </c>
      <c r="ED59" s="186" t="s">
        <v>257</v>
      </c>
      <c r="EE59" s="155"/>
      <c r="EF59" s="125">
        <v>2</v>
      </c>
      <c r="EG59" s="130" t="s">
        <v>0</v>
      </c>
      <c r="EH59" s="125">
        <v>0</v>
      </c>
      <c r="EI59" s="185" t="s">
        <v>263</v>
      </c>
      <c r="EJ59" s="186" t="s">
        <v>264</v>
      </c>
      <c r="EK59" s="155"/>
      <c r="EL59" s="125">
        <v>3</v>
      </c>
      <c r="EM59" s="130" t="s">
        <v>0</v>
      </c>
      <c r="EN59" s="125">
        <v>0</v>
      </c>
      <c r="EO59" s="185" t="s">
        <v>269</v>
      </c>
      <c r="EP59" s="186" t="s">
        <v>267</v>
      </c>
      <c r="EQ59" s="155"/>
      <c r="ER59" s="125">
        <v>1</v>
      </c>
      <c r="ES59" s="130" t="s">
        <v>0</v>
      </c>
      <c r="ET59" s="125">
        <v>1</v>
      </c>
      <c r="EU59" s="185" t="s">
        <v>269</v>
      </c>
      <c r="EV59" s="186" t="s">
        <v>266</v>
      </c>
      <c r="EW59" s="155"/>
      <c r="EX59" s="125"/>
      <c r="EY59" s="130" t="s">
        <v>0</v>
      </c>
      <c r="EZ59" s="125"/>
      <c r="FA59" s="185" t="s">
        <v>322</v>
      </c>
      <c r="FB59" s="186" t="s">
        <v>322</v>
      </c>
      <c r="FC59" s="155"/>
      <c r="FD59" s="125"/>
      <c r="FE59" s="130" t="s">
        <v>0</v>
      </c>
      <c r="FF59" s="125"/>
      <c r="FG59" s="185" t="s">
        <v>322</v>
      </c>
      <c r="FH59" s="186" t="s">
        <v>322</v>
      </c>
      <c r="FI59" s="155"/>
      <c r="FJ59" s="125"/>
      <c r="FK59" s="130" t="s">
        <v>0</v>
      </c>
      <c r="FL59" s="125"/>
      <c r="FM59" s="185" t="s">
        <v>322</v>
      </c>
      <c r="FN59" s="186" t="s">
        <v>322</v>
      </c>
      <c r="FO59" s="155"/>
      <c r="FP59" s="125"/>
      <c r="FQ59" s="130" t="s">
        <v>0</v>
      </c>
      <c r="FR59" s="125"/>
      <c r="FS59" s="185" t="s">
        <v>322</v>
      </c>
      <c r="FT59" s="186" t="s">
        <v>322</v>
      </c>
      <c r="FU59" s="155"/>
      <c r="FV59" s="125"/>
      <c r="FW59" s="130" t="s">
        <v>0</v>
      </c>
      <c r="FX59" s="125"/>
      <c r="FY59" s="185" t="s">
        <v>322</v>
      </c>
      <c r="FZ59" s="186" t="s">
        <v>322</v>
      </c>
      <c r="GA59" s="155"/>
      <c r="GB59" s="125"/>
      <c r="GC59" s="196" t="s">
        <v>0</v>
      </c>
      <c r="GD59" s="125"/>
      <c r="GE59" s="185" t="s">
        <v>322</v>
      </c>
      <c r="GF59" s="186" t="s">
        <v>322</v>
      </c>
      <c r="GG59" s="155"/>
      <c r="GH59" s="125"/>
      <c r="GI59" s="130" t="s">
        <v>0</v>
      </c>
      <c r="GJ59" s="125"/>
      <c r="GK59" s="185" t="s">
        <v>322</v>
      </c>
      <c r="GL59" s="186" t="s">
        <v>322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322</v>
      </c>
      <c r="GX59" s="186" t="s">
        <v>322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322</v>
      </c>
      <c r="HJ59" s="186" t="s">
        <v>322</v>
      </c>
      <c r="HK59" s="155"/>
      <c r="HL59" s="125"/>
      <c r="HM59" s="130" t="s">
        <v>0</v>
      </c>
      <c r="HN59" s="125"/>
      <c r="HO59" s="185" t="s">
        <v>322</v>
      </c>
      <c r="HP59" s="186" t="s">
        <v>322</v>
      </c>
      <c r="HQ59" s="155"/>
      <c r="HR59" s="125"/>
      <c r="HS59" s="130" t="s">
        <v>0</v>
      </c>
      <c r="HT59" s="125"/>
      <c r="HU59" s="185" t="s">
        <v>322</v>
      </c>
      <c r="HV59" s="186" t="s">
        <v>322</v>
      </c>
      <c r="HW59" s="155"/>
      <c r="HX59" s="125"/>
      <c r="HY59" s="130" t="s">
        <v>0</v>
      </c>
      <c r="HZ59" s="125"/>
      <c r="IA59" s="185" t="s">
        <v>322</v>
      </c>
      <c r="IB59" s="186" t="s">
        <v>322</v>
      </c>
      <c r="IC59" s="155"/>
      <c r="ID59" s="125"/>
      <c r="IE59" s="130" t="s">
        <v>0</v>
      </c>
      <c r="IF59" s="125"/>
      <c r="IG59" s="185" t="s">
        <v>322</v>
      </c>
      <c r="IH59" s="186" t="s">
        <v>322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322</v>
      </c>
      <c r="IZ59" s="186" t="s">
        <v>322</v>
      </c>
      <c r="JA59" s="155"/>
      <c r="JB59" s="125"/>
      <c r="JC59" s="130" t="s">
        <v>0</v>
      </c>
      <c r="JD59" s="125"/>
      <c r="JE59" s="185" t="s">
        <v>322</v>
      </c>
      <c r="JF59" s="186" t="s">
        <v>322</v>
      </c>
      <c r="JG59" s="155"/>
      <c r="JH59" s="125"/>
      <c r="JI59" s="130" t="s">
        <v>0</v>
      </c>
      <c r="JJ59" s="125"/>
      <c r="JK59" s="185" t="s">
        <v>322</v>
      </c>
      <c r="JL59" s="186" t="s">
        <v>322</v>
      </c>
      <c r="JM59" s="155"/>
      <c r="JN59" s="125"/>
      <c r="JO59" s="130" t="s">
        <v>0</v>
      </c>
      <c r="JP59" s="125"/>
      <c r="JQ59" s="185" t="s">
        <v>322</v>
      </c>
      <c r="JR59" s="186" t="s">
        <v>322</v>
      </c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85" t="s">
        <v>322</v>
      </c>
      <c r="KD59" s="186" t="s">
        <v>322</v>
      </c>
      <c r="KE59" s="155"/>
      <c r="KF59" s="125"/>
      <c r="KG59" s="130" t="s">
        <v>0</v>
      </c>
      <c r="KH59" s="125"/>
      <c r="KI59" s="185" t="s">
        <v>322</v>
      </c>
      <c r="KJ59" s="186" t="s">
        <v>322</v>
      </c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85" t="s">
        <v>322</v>
      </c>
      <c r="KV59" s="186" t="s">
        <v>322</v>
      </c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85" t="s">
        <v>322</v>
      </c>
      <c r="LH59" s="186" t="s">
        <v>322</v>
      </c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85" t="s">
        <v>322</v>
      </c>
      <c r="LT59" s="186" t="s">
        <v>322</v>
      </c>
      <c r="LU59" s="155"/>
      <c r="LV59" s="125"/>
      <c r="LW59" s="130" t="s">
        <v>0</v>
      </c>
      <c r="LX59" s="125"/>
      <c r="LY59" s="185" t="s">
        <v>322</v>
      </c>
      <c r="LZ59" s="186" t="s">
        <v>322</v>
      </c>
      <c r="MA59" s="155"/>
      <c r="MB59" s="125"/>
      <c r="MC59" s="130" t="s">
        <v>0</v>
      </c>
      <c r="MD59" s="125"/>
      <c r="ME59" s="185" t="s">
        <v>322</v>
      </c>
      <c r="MF59" s="186" t="s">
        <v>322</v>
      </c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85" t="s">
        <v>322</v>
      </c>
      <c r="MR59" s="186" t="s">
        <v>322</v>
      </c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85" t="s">
        <v>322</v>
      </c>
      <c r="ND59" s="186" t="s">
        <v>322</v>
      </c>
      <c r="NE59" s="155"/>
      <c r="NF59" s="125"/>
      <c r="NG59" s="130" t="s">
        <v>0</v>
      </c>
      <c r="NH59" s="125"/>
      <c r="NI59" s="185" t="s">
        <v>322</v>
      </c>
      <c r="NJ59" s="186" t="s">
        <v>322</v>
      </c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322</v>
      </c>
      <c r="NV59" s="186" t="s">
        <v>322</v>
      </c>
      <c r="NW59" s="163"/>
    </row>
    <row r="60" spans="1:387" ht="15" x14ac:dyDescent="0.2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267</v>
      </c>
      <c r="H60" s="177" t="s">
        <v>257</v>
      </c>
      <c r="I60" s="25"/>
      <c r="J60" s="187">
        <v>1</v>
      </c>
      <c r="K60" s="187" t="s">
        <v>0</v>
      </c>
      <c r="L60" s="187">
        <v>4</v>
      </c>
      <c r="M60" s="185" t="s">
        <v>267</v>
      </c>
      <c r="N60" s="186" t="s">
        <v>257</v>
      </c>
      <c r="O60" s="148"/>
      <c r="P60" s="125">
        <v>4</v>
      </c>
      <c r="Q60" s="130" t="s">
        <v>0</v>
      </c>
      <c r="R60" s="125">
        <v>0</v>
      </c>
      <c r="S60" s="185" t="s">
        <v>267</v>
      </c>
      <c r="T60" s="186" t="s">
        <v>257</v>
      </c>
      <c r="U60" s="155"/>
      <c r="V60" s="125">
        <v>1</v>
      </c>
      <c r="W60" s="130" t="s">
        <v>0</v>
      </c>
      <c r="X60" s="125">
        <v>2</v>
      </c>
      <c r="Y60" s="185" t="s">
        <v>267</v>
      </c>
      <c r="Z60" s="186" t="s">
        <v>257</v>
      </c>
      <c r="AA60" s="155"/>
      <c r="AB60" s="125">
        <v>2</v>
      </c>
      <c r="AC60" s="130" t="s">
        <v>0</v>
      </c>
      <c r="AD60" s="125">
        <v>0</v>
      </c>
      <c r="AE60" s="192" t="s">
        <v>271</v>
      </c>
      <c r="AF60" s="193" t="s">
        <v>267</v>
      </c>
      <c r="AG60" s="155"/>
      <c r="AH60" s="125">
        <v>2</v>
      </c>
      <c r="AI60" s="130" t="s">
        <v>0</v>
      </c>
      <c r="AJ60" s="125">
        <v>0</v>
      </c>
      <c r="AK60" s="185" t="s">
        <v>267</v>
      </c>
      <c r="AL60" s="186" t="s">
        <v>257</v>
      </c>
      <c r="AM60" s="155"/>
      <c r="AN60" s="125"/>
      <c r="AO60" s="130" t="s">
        <v>0</v>
      </c>
      <c r="AP60" s="125"/>
      <c r="AQ60" s="185" t="s">
        <v>322</v>
      </c>
      <c r="AR60" s="186" t="s">
        <v>322</v>
      </c>
      <c r="AS60" s="155"/>
      <c r="AT60" s="125">
        <v>1</v>
      </c>
      <c r="AU60" s="130" t="s">
        <v>0</v>
      </c>
      <c r="AV60" s="125">
        <v>2</v>
      </c>
      <c r="AW60" s="185" t="s">
        <v>269</v>
      </c>
      <c r="AX60" s="186" t="s">
        <v>267</v>
      </c>
      <c r="AY60" s="155"/>
      <c r="AZ60" s="125"/>
      <c r="BA60" s="130" t="s">
        <v>0</v>
      </c>
      <c r="BB60" s="125"/>
      <c r="BC60" s="185" t="s">
        <v>322</v>
      </c>
      <c r="BD60" s="186" t="s">
        <v>322</v>
      </c>
      <c r="BE60" s="155"/>
      <c r="BF60" s="125"/>
      <c r="BG60" s="130" t="s">
        <v>0</v>
      </c>
      <c r="BH60" s="125"/>
      <c r="BI60" s="185" t="s">
        <v>322</v>
      </c>
      <c r="BJ60" s="186" t="s">
        <v>322</v>
      </c>
      <c r="BK60" s="155"/>
      <c r="BL60" s="125"/>
      <c r="BM60" s="130" t="s">
        <v>0</v>
      </c>
      <c r="BN60" s="125"/>
      <c r="BO60" s="185" t="s">
        <v>322</v>
      </c>
      <c r="BP60" s="186" t="s">
        <v>322</v>
      </c>
      <c r="BQ60" s="155"/>
      <c r="BR60" s="125">
        <v>4</v>
      </c>
      <c r="BS60" s="130" t="s">
        <v>0</v>
      </c>
      <c r="BT60" s="125">
        <v>1</v>
      </c>
      <c r="BU60" s="185" t="s">
        <v>268</v>
      </c>
      <c r="BV60" s="186" t="s">
        <v>257</v>
      </c>
      <c r="BW60" s="155"/>
      <c r="BX60" s="125">
        <v>2</v>
      </c>
      <c r="BY60" s="130" t="s">
        <v>0</v>
      </c>
      <c r="BZ60" s="125">
        <v>1</v>
      </c>
      <c r="CA60" s="130" t="s">
        <v>268</v>
      </c>
      <c r="CB60" s="169" t="s">
        <v>271</v>
      </c>
      <c r="CC60" s="155"/>
      <c r="CD60" s="125"/>
      <c r="CE60" s="130" t="s">
        <v>0</v>
      </c>
      <c r="CF60" s="125"/>
      <c r="CG60" s="185" t="s">
        <v>322</v>
      </c>
      <c r="CH60" s="186" t="s">
        <v>322</v>
      </c>
      <c r="CI60" s="155"/>
      <c r="CJ60" s="125">
        <v>1</v>
      </c>
      <c r="CK60" s="130" t="s">
        <v>0</v>
      </c>
      <c r="CL60" s="125">
        <v>2</v>
      </c>
      <c r="CM60" s="185" t="s">
        <v>267</v>
      </c>
      <c r="CN60" s="186" t="s">
        <v>266</v>
      </c>
      <c r="CO60" s="155"/>
      <c r="CP60" s="125"/>
      <c r="CQ60" s="130" t="s">
        <v>0</v>
      </c>
      <c r="CR60" s="125"/>
      <c r="CS60" s="185" t="s">
        <v>322</v>
      </c>
      <c r="CT60" s="186" t="s">
        <v>322</v>
      </c>
      <c r="CU60" s="155"/>
      <c r="CV60" s="125"/>
      <c r="CW60" s="130" t="s">
        <v>0</v>
      </c>
      <c r="CX60" s="125"/>
      <c r="CY60" s="185" t="s">
        <v>322</v>
      </c>
      <c r="CZ60" s="186" t="s">
        <v>322</v>
      </c>
      <c r="DA60" s="155"/>
      <c r="DB60" s="125"/>
      <c r="DC60" s="130" t="s">
        <v>0</v>
      </c>
      <c r="DD60" s="125"/>
      <c r="DE60" s="185" t="s">
        <v>322</v>
      </c>
      <c r="DF60" s="186" t="s">
        <v>322</v>
      </c>
      <c r="DG60" s="155"/>
      <c r="DH60" s="125"/>
      <c r="DI60" s="130" t="s">
        <v>0</v>
      </c>
      <c r="DJ60" s="125"/>
      <c r="DK60" s="185" t="s">
        <v>322</v>
      </c>
      <c r="DL60" s="186" t="s">
        <v>322</v>
      </c>
      <c r="DM60" s="155"/>
      <c r="DN60" s="125">
        <v>3</v>
      </c>
      <c r="DO60" s="130" t="s">
        <v>0</v>
      </c>
      <c r="DP60" s="125">
        <v>1</v>
      </c>
      <c r="DQ60" s="185" t="s">
        <v>267</v>
      </c>
      <c r="DR60" s="186" t="s">
        <v>266</v>
      </c>
      <c r="DS60" s="155"/>
      <c r="DT60" s="125"/>
      <c r="DU60" s="130" t="s">
        <v>0</v>
      </c>
      <c r="DV60" s="125"/>
      <c r="DW60" s="185" t="s">
        <v>322</v>
      </c>
      <c r="DX60" s="186" t="s">
        <v>322</v>
      </c>
      <c r="DY60" s="155"/>
      <c r="DZ60" s="125">
        <v>0</v>
      </c>
      <c r="EA60" s="130" t="s">
        <v>0</v>
      </c>
      <c r="EB60" s="125">
        <v>4</v>
      </c>
      <c r="EC60" s="185" t="s">
        <v>269</v>
      </c>
      <c r="ED60" s="186" t="s">
        <v>266</v>
      </c>
      <c r="EE60" s="155"/>
      <c r="EF60" s="125"/>
      <c r="EG60" s="130" t="s">
        <v>0</v>
      </c>
      <c r="EH60" s="125"/>
      <c r="EI60" s="185" t="s">
        <v>322</v>
      </c>
      <c r="EJ60" s="186" t="s">
        <v>322</v>
      </c>
      <c r="EK60" s="155"/>
      <c r="EL60" s="125"/>
      <c r="EM60" s="130" t="s">
        <v>0</v>
      </c>
      <c r="EN60" s="125"/>
      <c r="EO60" s="185" t="s">
        <v>322</v>
      </c>
      <c r="EP60" s="186" t="s">
        <v>322</v>
      </c>
      <c r="EQ60" s="155"/>
      <c r="ER60" s="125"/>
      <c r="ES60" s="130" t="s">
        <v>0</v>
      </c>
      <c r="ET60" s="125"/>
      <c r="EU60" s="185" t="s">
        <v>322</v>
      </c>
      <c r="EV60" s="186" t="s">
        <v>322</v>
      </c>
      <c r="EW60" s="155"/>
      <c r="EX60" s="125"/>
      <c r="EY60" s="130" t="s">
        <v>0</v>
      </c>
      <c r="EZ60" s="125"/>
      <c r="FA60" s="185" t="s">
        <v>322</v>
      </c>
      <c r="FB60" s="186" t="s">
        <v>322</v>
      </c>
      <c r="FC60" s="155"/>
      <c r="FD60" s="125"/>
      <c r="FE60" s="130" t="s">
        <v>0</v>
      </c>
      <c r="FF60" s="125"/>
      <c r="FG60" s="185" t="s">
        <v>322</v>
      </c>
      <c r="FH60" s="186" t="s">
        <v>322</v>
      </c>
      <c r="FI60" s="155"/>
      <c r="FJ60" s="125"/>
      <c r="FK60" s="130" t="s">
        <v>0</v>
      </c>
      <c r="FL60" s="125"/>
      <c r="FM60" s="185" t="s">
        <v>322</v>
      </c>
      <c r="FN60" s="186" t="s">
        <v>322</v>
      </c>
      <c r="FO60" s="155"/>
      <c r="FP60" s="125"/>
      <c r="FQ60" s="130" t="s">
        <v>0</v>
      </c>
      <c r="FR60" s="125"/>
      <c r="FS60" s="185" t="s">
        <v>322</v>
      </c>
      <c r="FT60" s="186" t="s">
        <v>322</v>
      </c>
      <c r="FU60" s="155"/>
      <c r="FV60" s="125"/>
      <c r="FW60" s="130" t="s">
        <v>0</v>
      </c>
      <c r="FX60" s="125"/>
      <c r="FY60" s="185" t="s">
        <v>322</v>
      </c>
      <c r="FZ60" s="186" t="s">
        <v>322</v>
      </c>
      <c r="GA60" s="155"/>
      <c r="GB60" s="125"/>
      <c r="GC60" s="196" t="s">
        <v>0</v>
      </c>
      <c r="GD60" s="125"/>
      <c r="GE60" s="185" t="s">
        <v>322</v>
      </c>
      <c r="GF60" s="186" t="s">
        <v>322</v>
      </c>
      <c r="GG60" s="155"/>
      <c r="GH60" s="125"/>
      <c r="GI60" s="130" t="s">
        <v>0</v>
      </c>
      <c r="GJ60" s="125"/>
      <c r="GK60" s="185" t="s">
        <v>322</v>
      </c>
      <c r="GL60" s="186" t="s">
        <v>322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322</v>
      </c>
      <c r="GX60" s="186" t="s">
        <v>322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322</v>
      </c>
      <c r="HJ60" s="186" t="s">
        <v>322</v>
      </c>
      <c r="HK60" s="155"/>
      <c r="HL60" s="125"/>
      <c r="HM60" s="130" t="s">
        <v>0</v>
      </c>
      <c r="HN60" s="125"/>
      <c r="HO60" s="185" t="s">
        <v>322</v>
      </c>
      <c r="HP60" s="186" t="s">
        <v>322</v>
      </c>
      <c r="HQ60" s="155"/>
      <c r="HR60" s="125"/>
      <c r="HS60" s="130" t="s">
        <v>0</v>
      </c>
      <c r="HT60" s="125"/>
      <c r="HU60" s="185" t="s">
        <v>322</v>
      </c>
      <c r="HV60" s="186" t="s">
        <v>322</v>
      </c>
      <c r="HW60" s="155"/>
      <c r="HX60" s="125"/>
      <c r="HY60" s="130" t="s">
        <v>0</v>
      </c>
      <c r="HZ60" s="125"/>
      <c r="IA60" s="185" t="s">
        <v>322</v>
      </c>
      <c r="IB60" s="186" t="s">
        <v>322</v>
      </c>
      <c r="IC60" s="155"/>
      <c r="ID60" s="125"/>
      <c r="IE60" s="130" t="s">
        <v>0</v>
      </c>
      <c r="IF60" s="125"/>
      <c r="IG60" s="185" t="s">
        <v>322</v>
      </c>
      <c r="IH60" s="186" t="s">
        <v>322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322</v>
      </c>
      <c r="IZ60" s="186" t="s">
        <v>322</v>
      </c>
      <c r="JA60" s="155"/>
      <c r="JB60" s="125"/>
      <c r="JC60" s="130" t="s">
        <v>0</v>
      </c>
      <c r="JD60" s="125"/>
      <c r="JE60" s="185" t="s">
        <v>322</v>
      </c>
      <c r="JF60" s="186" t="s">
        <v>322</v>
      </c>
      <c r="JG60" s="155"/>
      <c r="JH60" s="125"/>
      <c r="JI60" s="130" t="s">
        <v>0</v>
      </c>
      <c r="JJ60" s="125"/>
      <c r="JK60" s="185" t="s">
        <v>322</v>
      </c>
      <c r="JL60" s="186" t="s">
        <v>322</v>
      </c>
      <c r="JM60" s="155"/>
      <c r="JN60" s="125"/>
      <c r="JO60" s="130" t="s">
        <v>0</v>
      </c>
      <c r="JP60" s="125"/>
      <c r="JQ60" s="185" t="s">
        <v>322</v>
      </c>
      <c r="JR60" s="186" t="s">
        <v>322</v>
      </c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85" t="s">
        <v>322</v>
      </c>
      <c r="KD60" s="186" t="s">
        <v>322</v>
      </c>
      <c r="KE60" s="155"/>
      <c r="KF60" s="125"/>
      <c r="KG60" s="130" t="s">
        <v>0</v>
      </c>
      <c r="KH60" s="125"/>
      <c r="KI60" s="185" t="s">
        <v>322</v>
      </c>
      <c r="KJ60" s="186" t="s">
        <v>322</v>
      </c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85" t="s">
        <v>322</v>
      </c>
      <c r="KV60" s="186" t="s">
        <v>322</v>
      </c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85" t="s">
        <v>322</v>
      </c>
      <c r="LH60" s="186" t="s">
        <v>322</v>
      </c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85" t="s">
        <v>322</v>
      </c>
      <c r="LT60" s="186" t="s">
        <v>322</v>
      </c>
      <c r="LU60" s="155"/>
      <c r="LV60" s="125"/>
      <c r="LW60" s="130" t="s">
        <v>0</v>
      </c>
      <c r="LX60" s="125"/>
      <c r="LY60" s="185" t="s">
        <v>322</v>
      </c>
      <c r="LZ60" s="186" t="s">
        <v>322</v>
      </c>
      <c r="MA60" s="155"/>
      <c r="MB60" s="125"/>
      <c r="MC60" s="130" t="s">
        <v>0</v>
      </c>
      <c r="MD60" s="125"/>
      <c r="ME60" s="185" t="s">
        <v>322</v>
      </c>
      <c r="MF60" s="186" t="s">
        <v>322</v>
      </c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85" t="s">
        <v>322</v>
      </c>
      <c r="MR60" s="186" t="s">
        <v>322</v>
      </c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85" t="s">
        <v>322</v>
      </c>
      <c r="ND60" s="186" t="s">
        <v>322</v>
      </c>
      <c r="NE60" s="155"/>
      <c r="NF60" s="125"/>
      <c r="NG60" s="130" t="s">
        <v>0</v>
      </c>
      <c r="NH60" s="125"/>
      <c r="NI60" s="185" t="s">
        <v>322</v>
      </c>
      <c r="NJ60" s="186" t="s">
        <v>322</v>
      </c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322</v>
      </c>
      <c r="NV60" s="186" t="s">
        <v>322</v>
      </c>
      <c r="NW60" s="163"/>
    </row>
    <row r="61" spans="1:387" ht="15" x14ac:dyDescent="0.2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267</v>
      </c>
      <c r="H61" s="183" t="s">
        <v>271</v>
      </c>
      <c r="I61" s="25"/>
      <c r="J61" s="187">
        <v>0</v>
      </c>
      <c r="K61" s="187" t="s">
        <v>0</v>
      </c>
      <c r="L61" s="187">
        <v>3</v>
      </c>
      <c r="M61" s="185" t="s">
        <v>267</v>
      </c>
      <c r="N61" s="186" t="s">
        <v>257</v>
      </c>
      <c r="O61" s="148"/>
      <c r="P61" s="125">
        <v>2</v>
      </c>
      <c r="Q61" s="130" t="s">
        <v>0</v>
      </c>
      <c r="R61" s="125">
        <v>1</v>
      </c>
      <c r="S61" s="185" t="s">
        <v>269</v>
      </c>
      <c r="T61" s="186" t="s">
        <v>254</v>
      </c>
      <c r="U61" s="155"/>
      <c r="V61" s="125">
        <v>0</v>
      </c>
      <c r="W61" s="130" t="s">
        <v>0</v>
      </c>
      <c r="X61" s="125">
        <v>2</v>
      </c>
      <c r="Y61" s="185" t="s">
        <v>267</v>
      </c>
      <c r="Z61" s="186" t="s">
        <v>257</v>
      </c>
      <c r="AA61" s="155"/>
      <c r="AB61" s="125">
        <v>3</v>
      </c>
      <c r="AC61" s="130" t="s">
        <v>0</v>
      </c>
      <c r="AD61" s="125">
        <v>0</v>
      </c>
      <c r="AE61" s="192" t="s">
        <v>267</v>
      </c>
      <c r="AF61" s="193" t="s">
        <v>254</v>
      </c>
      <c r="AG61" s="155"/>
      <c r="AH61" s="125">
        <v>3</v>
      </c>
      <c r="AI61" s="130" t="s">
        <v>0</v>
      </c>
      <c r="AJ61" s="125">
        <v>1</v>
      </c>
      <c r="AK61" s="185" t="s">
        <v>267</v>
      </c>
      <c r="AL61" s="186" t="s">
        <v>266</v>
      </c>
      <c r="AM61" s="155"/>
      <c r="AN61" s="125">
        <v>0</v>
      </c>
      <c r="AO61" s="130" t="s">
        <v>0</v>
      </c>
      <c r="AP61" s="125">
        <v>2</v>
      </c>
      <c r="AQ61" s="185" t="s">
        <v>269</v>
      </c>
      <c r="AR61" s="186" t="s">
        <v>267</v>
      </c>
      <c r="AS61" s="155"/>
      <c r="AT61" s="125">
        <v>1</v>
      </c>
      <c r="AU61" s="130" t="s">
        <v>0</v>
      </c>
      <c r="AV61" s="125">
        <v>2</v>
      </c>
      <c r="AW61" s="185" t="s">
        <v>269</v>
      </c>
      <c r="AX61" s="186" t="s">
        <v>267</v>
      </c>
      <c r="AY61" s="155"/>
      <c r="AZ61" s="125">
        <v>2</v>
      </c>
      <c r="BA61" s="130" t="s">
        <v>0</v>
      </c>
      <c r="BB61" s="125">
        <v>0</v>
      </c>
      <c r="BC61" s="185" t="s">
        <v>267</v>
      </c>
      <c r="BD61" s="186" t="s">
        <v>267</v>
      </c>
      <c r="BE61" s="155"/>
      <c r="BF61" s="125">
        <v>3</v>
      </c>
      <c r="BG61" s="130" t="s">
        <v>0</v>
      </c>
      <c r="BH61" s="125">
        <v>0</v>
      </c>
      <c r="BI61" s="185" t="s">
        <v>269</v>
      </c>
      <c r="BJ61" s="186" t="s">
        <v>257</v>
      </c>
      <c r="BK61" s="155"/>
      <c r="BL61" s="125">
        <v>0</v>
      </c>
      <c r="BM61" s="130" t="s">
        <v>0</v>
      </c>
      <c r="BN61" s="125">
        <v>1</v>
      </c>
      <c r="BO61" s="185" t="s">
        <v>269</v>
      </c>
      <c r="BP61" s="186" t="s">
        <v>254</v>
      </c>
      <c r="BQ61" s="155"/>
      <c r="BR61" s="125">
        <v>3</v>
      </c>
      <c r="BS61" s="130" t="s">
        <v>0</v>
      </c>
      <c r="BT61" s="125">
        <v>1</v>
      </c>
      <c r="BU61" s="185" t="s">
        <v>267</v>
      </c>
      <c r="BV61" s="186" t="s">
        <v>257</v>
      </c>
      <c r="BW61" s="155"/>
      <c r="BX61" s="125">
        <v>3</v>
      </c>
      <c r="BY61" s="130" t="s">
        <v>0</v>
      </c>
      <c r="BZ61" s="125">
        <v>0</v>
      </c>
      <c r="CA61" s="130" t="s">
        <v>267</v>
      </c>
      <c r="CB61" s="169" t="s">
        <v>271</v>
      </c>
      <c r="CC61" s="155"/>
      <c r="CD61" s="125">
        <v>1</v>
      </c>
      <c r="CE61" s="130" t="s">
        <v>0</v>
      </c>
      <c r="CF61" s="125">
        <v>2</v>
      </c>
      <c r="CG61" s="185" t="s">
        <v>268</v>
      </c>
      <c r="CH61" s="186" t="s">
        <v>271</v>
      </c>
      <c r="CI61" s="155"/>
      <c r="CJ61" s="125">
        <v>0</v>
      </c>
      <c r="CK61" s="130" t="s">
        <v>0</v>
      </c>
      <c r="CL61" s="125">
        <v>2</v>
      </c>
      <c r="CM61" s="185" t="s">
        <v>269</v>
      </c>
      <c r="CN61" s="186" t="s">
        <v>267</v>
      </c>
      <c r="CO61" s="155"/>
      <c r="CP61" s="125">
        <v>1</v>
      </c>
      <c r="CQ61" s="130" t="s">
        <v>0</v>
      </c>
      <c r="CR61" s="125">
        <v>3</v>
      </c>
      <c r="CS61" s="185" t="s">
        <v>311</v>
      </c>
      <c r="CT61" s="186" t="s">
        <v>310</v>
      </c>
      <c r="CU61" s="155"/>
      <c r="CV61" s="125">
        <v>2</v>
      </c>
      <c r="CW61" s="130" t="s">
        <v>0</v>
      </c>
      <c r="CX61" s="125">
        <v>0</v>
      </c>
      <c r="CY61" s="185" t="s">
        <v>267</v>
      </c>
      <c r="CZ61" s="186" t="s">
        <v>266</v>
      </c>
      <c r="DA61" s="155"/>
      <c r="DB61" s="125">
        <v>0</v>
      </c>
      <c r="DC61" s="130" t="s">
        <v>0</v>
      </c>
      <c r="DD61" s="125">
        <v>3</v>
      </c>
      <c r="DE61" s="185" t="s">
        <v>269</v>
      </c>
      <c r="DF61" s="186" t="s">
        <v>267</v>
      </c>
      <c r="DG61" s="155"/>
      <c r="DH61" s="125">
        <v>1</v>
      </c>
      <c r="DI61" s="130" t="s">
        <v>0</v>
      </c>
      <c r="DJ61" s="125">
        <v>2</v>
      </c>
      <c r="DK61" s="185" t="s">
        <v>267</v>
      </c>
      <c r="DL61" s="186" t="s">
        <v>266</v>
      </c>
      <c r="DM61" s="155"/>
      <c r="DN61" s="125">
        <v>3</v>
      </c>
      <c r="DO61" s="130" t="s">
        <v>0</v>
      </c>
      <c r="DP61" s="125">
        <v>0</v>
      </c>
      <c r="DQ61" s="185" t="s">
        <v>269</v>
      </c>
      <c r="DR61" s="186" t="s">
        <v>267</v>
      </c>
      <c r="DS61" s="155"/>
      <c r="DT61" s="125">
        <v>2</v>
      </c>
      <c r="DU61" s="130" t="s">
        <v>0</v>
      </c>
      <c r="DV61" s="125">
        <v>1</v>
      </c>
      <c r="DW61" s="185" t="s">
        <v>267</v>
      </c>
      <c r="DX61" s="186" t="s">
        <v>267</v>
      </c>
      <c r="DY61" s="155"/>
      <c r="DZ61" s="125">
        <v>1</v>
      </c>
      <c r="EA61" s="130" t="s">
        <v>0</v>
      </c>
      <c r="EB61" s="125">
        <v>2</v>
      </c>
      <c r="EC61" s="185" t="s">
        <v>269</v>
      </c>
      <c r="ED61" s="186" t="s">
        <v>267</v>
      </c>
      <c r="EE61" s="155"/>
      <c r="EF61" s="125">
        <v>3</v>
      </c>
      <c r="EG61" s="130" t="s">
        <v>0</v>
      </c>
      <c r="EH61" s="125">
        <v>0</v>
      </c>
      <c r="EI61" s="185" t="s">
        <v>266</v>
      </c>
      <c r="EJ61" s="186" t="s">
        <v>252</v>
      </c>
      <c r="EK61" s="155"/>
      <c r="EL61" s="125"/>
      <c r="EM61" s="130" t="s">
        <v>0</v>
      </c>
      <c r="EN61" s="125"/>
      <c r="EO61" s="185" t="s">
        <v>322</v>
      </c>
      <c r="EP61" s="186" t="s">
        <v>322</v>
      </c>
      <c r="EQ61" s="155"/>
      <c r="ER61" s="125">
        <v>1</v>
      </c>
      <c r="ES61" s="130" t="s">
        <v>0</v>
      </c>
      <c r="ET61" s="125">
        <v>2</v>
      </c>
      <c r="EU61" s="185" t="s">
        <v>267</v>
      </c>
      <c r="EV61" s="186" t="s">
        <v>267</v>
      </c>
      <c r="EW61" s="155"/>
      <c r="EX61" s="125">
        <v>0</v>
      </c>
      <c r="EY61" s="130" t="s">
        <v>0</v>
      </c>
      <c r="EZ61" s="125">
        <v>3</v>
      </c>
      <c r="FA61" s="185" t="s">
        <v>269</v>
      </c>
      <c r="FB61" s="186" t="s">
        <v>267</v>
      </c>
      <c r="FC61" s="155"/>
      <c r="FD61" s="125">
        <v>2</v>
      </c>
      <c r="FE61" s="130" t="s">
        <v>0</v>
      </c>
      <c r="FF61" s="125">
        <v>0</v>
      </c>
      <c r="FG61" s="185" t="s">
        <v>269</v>
      </c>
      <c r="FH61" s="186" t="s">
        <v>254</v>
      </c>
      <c r="FI61" s="155"/>
      <c r="FJ61" s="125">
        <v>0</v>
      </c>
      <c r="FK61" s="130" t="s">
        <v>0</v>
      </c>
      <c r="FL61" s="125">
        <v>2</v>
      </c>
      <c r="FM61" s="185" t="s">
        <v>269</v>
      </c>
      <c r="FN61" s="186" t="s">
        <v>257</v>
      </c>
      <c r="FO61" s="155"/>
      <c r="FP61" s="125">
        <v>2</v>
      </c>
      <c r="FQ61" s="130" t="s">
        <v>0</v>
      </c>
      <c r="FR61" s="125">
        <v>1</v>
      </c>
      <c r="FS61" s="185" t="s">
        <v>269</v>
      </c>
      <c r="FT61" s="186" t="s">
        <v>270</v>
      </c>
      <c r="FU61" s="155"/>
      <c r="FV61" s="125">
        <v>1</v>
      </c>
      <c r="FW61" s="130" t="s">
        <v>0</v>
      </c>
      <c r="FX61" s="125">
        <v>2</v>
      </c>
      <c r="FY61" s="185" t="s">
        <v>267</v>
      </c>
      <c r="FZ61" s="186" t="s">
        <v>257</v>
      </c>
      <c r="GA61" s="155"/>
      <c r="GB61" s="125">
        <v>0</v>
      </c>
      <c r="GC61" s="196" t="s">
        <v>0</v>
      </c>
      <c r="GD61" s="125">
        <v>2</v>
      </c>
      <c r="GE61" s="185" t="s">
        <v>267</v>
      </c>
      <c r="GF61" s="186" t="s">
        <v>257</v>
      </c>
      <c r="GG61" s="155"/>
      <c r="GH61" s="125">
        <v>2</v>
      </c>
      <c r="GI61" s="130" t="s">
        <v>0</v>
      </c>
      <c r="GJ61" s="125">
        <v>0</v>
      </c>
      <c r="GK61" s="185" t="s">
        <v>269</v>
      </c>
      <c r="GL61" s="186" t="s">
        <v>257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267</v>
      </c>
      <c r="GX61" s="186" t="s">
        <v>257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269</v>
      </c>
      <c r="HJ61" s="186" t="s">
        <v>267</v>
      </c>
      <c r="HK61" s="155"/>
      <c r="HL61" s="125">
        <v>1</v>
      </c>
      <c r="HM61" s="130" t="s">
        <v>0</v>
      </c>
      <c r="HN61" s="125">
        <v>0</v>
      </c>
      <c r="HO61" s="185" t="s">
        <v>269</v>
      </c>
      <c r="HP61" s="186" t="s">
        <v>267</v>
      </c>
      <c r="HQ61" s="155"/>
      <c r="HR61" s="125"/>
      <c r="HS61" s="130" t="s">
        <v>0</v>
      </c>
      <c r="HT61" s="125"/>
      <c r="HU61" s="185" t="s">
        <v>322</v>
      </c>
      <c r="HV61" s="186" t="s">
        <v>322</v>
      </c>
      <c r="HW61" s="155"/>
      <c r="HX61" s="125">
        <v>0</v>
      </c>
      <c r="HY61" s="130" t="s">
        <v>0</v>
      </c>
      <c r="HZ61" s="125">
        <v>2</v>
      </c>
      <c r="IA61" s="185" t="s">
        <v>269</v>
      </c>
      <c r="IB61" s="186" t="s">
        <v>254</v>
      </c>
      <c r="IC61" s="155"/>
      <c r="ID61" s="125">
        <v>0</v>
      </c>
      <c r="IE61" s="130" t="s">
        <v>0</v>
      </c>
      <c r="IF61" s="125">
        <v>2</v>
      </c>
      <c r="IG61" s="185" t="s">
        <v>269</v>
      </c>
      <c r="IH61" s="186" t="s">
        <v>267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269</v>
      </c>
      <c r="IZ61" s="186" t="s">
        <v>257</v>
      </c>
      <c r="JA61" s="155"/>
      <c r="JB61" s="125">
        <v>1</v>
      </c>
      <c r="JC61" s="130" t="s">
        <v>0</v>
      </c>
      <c r="JD61" s="125">
        <v>2</v>
      </c>
      <c r="JE61" s="185" t="s">
        <v>269</v>
      </c>
      <c r="JF61" s="186" t="s">
        <v>257</v>
      </c>
      <c r="JG61" s="155"/>
      <c r="JH61" s="125">
        <v>0</v>
      </c>
      <c r="JI61" s="130" t="s">
        <v>0</v>
      </c>
      <c r="JJ61" s="125">
        <v>3</v>
      </c>
      <c r="JK61" s="185" t="s">
        <v>267</v>
      </c>
      <c r="JL61" s="186" t="s">
        <v>267</v>
      </c>
      <c r="JM61" s="155"/>
      <c r="JN61" s="125">
        <v>2</v>
      </c>
      <c r="JO61" s="130" t="s">
        <v>0</v>
      </c>
      <c r="JP61" s="125">
        <v>1</v>
      </c>
      <c r="JQ61" s="185" t="s">
        <v>267</v>
      </c>
      <c r="JR61" s="186" t="s">
        <v>257</v>
      </c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85" t="s">
        <v>322</v>
      </c>
      <c r="KD61" s="186" t="s">
        <v>322</v>
      </c>
      <c r="KE61" s="155"/>
      <c r="KF61" s="125">
        <v>2</v>
      </c>
      <c r="KG61" s="130" t="s">
        <v>0</v>
      </c>
      <c r="KH61" s="125">
        <v>1</v>
      </c>
      <c r="KI61" s="185" t="s">
        <v>267</v>
      </c>
      <c r="KJ61" s="186" t="s">
        <v>267</v>
      </c>
      <c r="KK61" s="155"/>
      <c r="KL61" s="125"/>
      <c r="KM61" s="130" t="s">
        <v>0</v>
      </c>
      <c r="KN61" s="125"/>
      <c r="KO61" s="130"/>
      <c r="KP61" s="169"/>
      <c r="KQ61" s="155"/>
      <c r="KR61" s="125">
        <v>1</v>
      </c>
      <c r="KS61" s="130" t="s">
        <v>0</v>
      </c>
      <c r="KT61" s="125">
        <v>3</v>
      </c>
      <c r="KU61" s="185" t="s">
        <v>267</v>
      </c>
      <c r="KV61" s="186" t="s">
        <v>257</v>
      </c>
      <c r="KW61" s="155"/>
      <c r="KX61" s="125"/>
      <c r="KY61" s="130" t="s">
        <v>0</v>
      </c>
      <c r="KZ61" s="125"/>
      <c r="LA61" s="130"/>
      <c r="LB61" s="169"/>
      <c r="LC61" s="155"/>
      <c r="LD61" s="125">
        <v>3</v>
      </c>
      <c r="LE61" s="130" t="s">
        <v>0</v>
      </c>
      <c r="LF61" s="125">
        <v>0</v>
      </c>
      <c r="LG61" s="185" t="s">
        <v>267</v>
      </c>
      <c r="LH61" s="186" t="s">
        <v>257</v>
      </c>
      <c r="LI61" s="155"/>
      <c r="LJ61" s="125"/>
      <c r="LK61" s="130" t="s">
        <v>0</v>
      </c>
      <c r="LL61" s="125"/>
      <c r="LM61" s="130"/>
      <c r="LN61" s="169"/>
      <c r="LO61" s="155"/>
      <c r="LP61" s="125">
        <v>0</v>
      </c>
      <c r="LQ61" s="130" t="s">
        <v>0</v>
      </c>
      <c r="LR61" s="125">
        <v>2</v>
      </c>
      <c r="LS61" s="185" t="s">
        <v>267</v>
      </c>
      <c r="LT61" s="186" t="s">
        <v>257</v>
      </c>
      <c r="LU61" s="155"/>
      <c r="LV61" s="125">
        <v>2</v>
      </c>
      <c r="LW61" s="130" t="s">
        <v>0</v>
      </c>
      <c r="LX61" s="125">
        <v>0</v>
      </c>
      <c r="LY61" s="185" t="s">
        <v>267</v>
      </c>
      <c r="LZ61" s="186" t="s">
        <v>257</v>
      </c>
      <c r="MA61" s="155"/>
      <c r="MB61" s="125">
        <v>3</v>
      </c>
      <c r="MC61" s="130" t="s">
        <v>0</v>
      </c>
      <c r="MD61" s="125">
        <v>1</v>
      </c>
      <c r="ME61" s="185" t="s">
        <v>267</v>
      </c>
      <c r="MF61" s="186" t="s">
        <v>257</v>
      </c>
      <c r="MG61" s="155"/>
      <c r="MH61" s="125"/>
      <c r="MI61" s="130" t="s">
        <v>0</v>
      </c>
      <c r="MJ61" s="125"/>
      <c r="MK61" s="130"/>
      <c r="ML61" s="169"/>
      <c r="MM61" s="155"/>
      <c r="MN61" s="125">
        <v>0</v>
      </c>
      <c r="MO61" s="130" t="s">
        <v>0</v>
      </c>
      <c r="MP61" s="125">
        <v>2</v>
      </c>
      <c r="MQ61" s="185" t="s">
        <v>268</v>
      </c>
      <c r="MR61" s="186" t="s">
        <v>267</v>
      </c>
      <c r="MS61" s="155"/>
      <c r="MT61" s="125"/>
      <c r="MU61" s="130" t="s">
        <v>0</v>
      </c>
      <c r="MV61" s="125"/>
      <c r="MW61" s="130"/>
      <c r="MX61" s="169"/>
      <c r="MY61" s="155"/>
      <c r="MZ61" s="125">
        <v>2</v>
      </c>
      <c r="NA61" s="130" t="s">
        <v>0</v>
      </c>
      <c r="NB61" s="125">
        <v>0</v>
      </c>
      <c r="NC61" s="185" t="s">
        <v>267</v>
      </c>
      <c r="ND61" s="186" t="s">
        <v>257</v>
      </c>
      <c r="NE61" s="155"/>
      <c r="NF61" s="125"/>
      <c r="NG61" s="130" t="s">
        <v>0</v>
      </c>
      <c r="NH61" s="125"/>
      <c r="NI61" s="185" t="s">
        <v>322</v>
      </c>
      <c r="NJ61" s="186" t="s">
        <v>322</v>
      </c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322</v>
      </c>
      <c r="NV61" s="186" t="s">
        <v>322</v>
      </c>
      <c r="NW61" s="163"/>
    </row>
    <row r="62" spans="1:387" ht="15" x14ac:dyDescent="0.2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250</v>
      </c>
      <c r="H62" s="174" t="s">
        <v>257</v>
      </c>
      <c r="I62" s="25"/>
      <c r="J62" s="187">
        <v>0</v>
      </c>
      <c r="K62" s="187" t="s">
        <v>0</v>
      </c>
      <c r="L62" s="187">
        <v>2</v>
      </c>
      <c r="M62" s="185" t="s">
        <v>266</v>
      </c>
      <c r="N62" s="186" t="s">
        <v>259</v>
      </c>
      <c r="O62" s="148"/>
      <c r="P62" s="125">
        <v>3</v>
      </c>
      <c r="Q62" s="130" t="s">
        <v>0</v>
      </c>
      <c r="R62" s="125">
        <v>1</v>
      </c>
      <c r="S62" s="185" t="s">
        <v>267</v>
      </c>
      <c r="T62" s="186" t="s">
        <v>258</v>
      </c>
      <c r="U62" s="155"/>
      <c r="V62" s="125">
        <v>0</v>
      </c>
      <c r="W62" s="130" t="s">
        <v>0</v>
      </c>
      <c r="X62" s="125">
        <v>1</v>
      </c>
      <c r="Y62" s="185" t="s">
        <v>260</v>
      </c>
      <c r="Z62" s="186" t="s">
        <v>267</v>
      </c>
      <c r="AA62" s="155"/>
      <c r="AB62" s="125">
        <v>3</v>
      </c>
      <c r="AC62" s="130" t="s">
        <v>0</v>
      </c>
      <c r="AD62" s="125">
        <v>1</v>
      </c>
      <c r="AE62" s="192" t="s">
        <v>271</v>
      </c>
      <c r="AF62" s="193" t="s">
        <v>267</v>
      </c>
      <c r="AG62" s="155"/>
      <c r="AH62" s="125">
        <v>4</v>
      </c>
      <c r="AI62" s="130" t="s">
        <v>0</v>
      </c>
      <c r="AJ62" s="125">
        <v>1</v>
      </c>
      <c r="AK62" s="185" t="s">
        <v>271</v>
      </c>
      <c r="AL62" s="186" t="s">
        <v>267</v>
      </c>
      <c r="AM62" s="155"/>
      <c r="AN62" s="125">
        <v>1</v>
      </c>
      <c r="AO62" s="130" t="s">
        <v>0</v>
      </c>
      <c r="AP62" s="125">
        <v>4</v>
      </c>
      <c r="AQ62" s="185" t="s">
        <v>267</v>
      </c>
      <c r="AR62" s="186" t="s">
        <v>267</v>
      </c>
      <c r="AS62" s="155"/>
      <c r="AT62" s="125">
        <v>2</v>
      </c>
      <c r="AU62" s="130" t="s">
        <v>0</v>
      </c>
      <c r="AV62" s="125">
        <v>2</v>
      </c>
      <c r="AW62" s="185" t="s">
        <v>271</v>
      </c>
      <c r="AX62" s="186" t="s">
        <v>267</v>
      </c>
      <c r="AY62" s="155"/>
      <c r="AZ62" s="125">
        <v>1</v>
      </c>
      <c r="BA62" s="130" t="s">
        <v>0</v>
      </c>
      <c r="BB62" s="125">
        <v>1</v>
      </c>
      <c r="BC62" s="185" t="s">
        <v>366</v>
      </c>
      <c r="BD62" s="186" t="s">
        <v>254</v>
      </c>
      <c r="BE62" s="155"/>
      <c r="BF62" s="125">
        <v>3</v>
      </c>
      <c r="BG62" s="130" t="s">
        <v>0</v>
      </c>
      <c r="BH62" s="125">
        <v>3</v>
      </c>
      <c r="BI62" s="185" t="s">
        <v>271</v>
      </c>
      <c r="BJ62" s="186" t="s">
        <v>258</v>
      </c>
      <c r="BK62" s="155"/>
      <c r="BL62" s="125">
        <v>1</v>
      </c>
      <c r="BM62" s="130" t="s">
        <v>0</v>
      </c>
      <c r="BN62" s="125">
        <v>1</v>
      </c>
      <c r="BO62" s="185" t="s">
        <v>267</v>
      </c>
      <c r="BP62" s="186" t="s">
        <v>262</v>
      </c>
      <c r="BQ62" s="155"/>
      <c r="BR62" s="125">
        <v>2</v>
      </c>
      <c r="BS62" s="130" t="s">
        <v>0</v>
      </c>
      <c r="BT62" s="125">
        <v>0</v>
      </c>
      <c r="BU62" s="185" t="s">
        <v>250</v>
      </c>
      <c r="BV62" s="186" t="s">
        <v>257</v>
      </c>
      <c r="BW62" s="155"/>
      <c r="BX62" s="125">
        <v>2</v>
      </c>
      <c r="BY62" s="130" t="s">
        <v>0</v>
      </c>
      <c r="BZ62" s="125">
        <v>1</v>
      </c>
      <c r="CA62" s="130" t="s">
        <v>271</v>
      </c>
      <c r="CB62" s="169" t="s">
        <v>267</v>
      </c>
      <c r="CC62" s="155"/>
      <c r="CD62" s="125">
        <v>2</v>
      </c>
      <c r="CE62" s="130" t="s">
        <v>0</v>
      </c>
      <c r="CF62" s="125">
        <v>2</v>
      </c>
      <c r="CG62" s="185" t="s">
        <v>250</v>
      </c>
      <c r="CH62" s="186" t="s">
        <v>257</v>
      </c>
      <c r="CI62" s="155"/>
      <c r="CJ62" s="125">
        <v>0</v>
      </c>
      <c r="CK62" s="130" t="s">
        <v>0</v>
      </c>
      <c r="CL62" s="125">
        <v>2</v>
      </c>
      <c r="CM62" s="185" t="s">
        <v>267</v>
      </c>
      <c r="CN62" s="186" t="s">
        <v>262</v>
      </c>
      <c r="CO62" s="155"/>
      <c r="CP62" s="125">
        <v>3</v>
      </c>
      <c r="CQ62" s="130" t="s">
        <v>0</v>
      </c>
      <c r="CR62" s="125">
        <v>3</v>
      </c>
      <c r="CS62" s="185" t="s">
        <v>267</v>
      </c>
      <c r="CT62" s="186" t="s">
        <v>310</v>
      </c>
      <c r="CU62" s="155"/>
      <c r="CV62" s="125">
        <v>2</v>
      </c>
      <c r="CW62" s="130" t="s">
        <v>0</v>
      </c>
      <c r="CX62" s="125">
        <v>1</v>
      </c>
      <c r="CY62" s="185" t="s">
        <v>267</v>
      </c>
      <c r="CZ62" s="186" t="s">
        <v>259</v>
      </c>
      <c r="DA62" s="155"/>
      <c r="DB62" s="125">
        <v>0</v>
      </c>
      <c r="DC62" s="130" t="s">
        <v>0</v>
      </c>
      <c r="DD62" s="125">
        <v>2</v>
      </c>
      <c r="DE62" s="185" t="s">
        <v>269</v>
      </c>
      <c r="DF62" s="186" t="s">
        <v>259</v>
      </c>
      <c r="DG62" s="155"/>
      <c r="DH62" s="125">
        <v>2</v>
      </c>
      <c r="DI62" s="130" t="s">
        <v>0</v>
      </c>
      <c r="DJ62" s="125">
        <v>3</v>
      </c>
      <c r="DK62" s="185" t="s">
        <v>267</v>
      </c>
      <c r="DL62" s="186" t="s">
        <v>267</v>
      </c>
      <c r="DM62" s="155"/>
      <c r="DN62" s="125">
        <v>3</v>
      </c>
      <c r="DO62" s="130" t="s">
        <v>0</v>
      </c>
      <c r="DP62" s="125">
        <v>0</v>
      </c>
      <c r="DQ62" s="185" t="s">
        <v>269</v>
      </c>
      <c r="DR62" s="186" t="s">
        <v>267</v>
      </c>
      <c r="DS62" s="155"/>
      <c r="DT62" s="125">
        <v>2</v>
      </c>
      <c r="DU62" s="130" t="s">
        <v>0</v>
      </c>
      <c r="DV62" s="125">
        <v>1</v>
      </c>
      <c r="DW62" s="185" t="s">
        <v>267</v>
      </c>
      <c r="DX62" s="186" t="s">
        <v>262</v>
      </c>
      <c r="DY62" s="155"/>
      <c r="DZ62" s="125">
        <v>0</v>
      </c>
      <c r="EA62" s="130" t="s">
        <v>0</v>
      </c>
      <c r="EB62" s="125">
        <v>1</v>
      </c>
      <c r="EC62" s="185" t="s">
        <v>267</v>
      </c>
      <c r="ED62" s="186" t="s">
        <v>257</v>
      </c>
      <c r="EE62" s="155"/>
      <c r="EF62" s="125">
        <v>3</v>
      </c>
      <c r="EG62" s="130" t="s">
        <v>0</v>
      </c>
      <c r="EH62" s="125">
        <v>0</v>
      </c>
      <c r="EI62" s="185" t="s">
        <v>253</v>
      </c>
      <c r="EJ62" s="186" t="s">
        <v>263</v>
      </c>
      <c r="EK62" s="155"/>
      <c r="EL62" s="125">
        <v>2</v>
      </c>
      <c r="EM62" s="130" t="s">
        <v>0</v>
      </c>
      <c r="EN62" s="125">
        <v>0</v>
      </c>
      <c r="EO62" s="185" t="s">
        <v>267</v>
      </c>
      <c r="EP62" s="186" t="s">
        <v>254</v>
      </c>
      <c r="EQ62" s="155"/>
      <c r="ER62" s="125">
        <v>3</v>
      </c>
      <c r="ES62" s="130" t="s">
        <v>0</v>
      </c>
      <c r="ET62" s="125">
        <v>2</v>
      </c>
      <c r="EU62" s="185" t="s">
        <v>311</v>
      </c>
      <c r="EV62" s="186" t="s">
        <v>267</v>
      </c>
      <c r="EW62" s="155"/>
      <c r="EX62" s="125">
        <v>1</v>
      </c>
      <c r="EY62" s="130" t="s">
        <v>0</v>
      </c>
      <c r="EZ62" s="125">
        <v>3</v>
      </c>
      <c r="FA62" s="185" t="s">
        <v>267</v>
      </c>
      <c r="FB62" s="186" t="s">
        <v>262</v>
      </c>
      <c r="FC62" s="155"/>
      <c r="FD62" s="125">
        <v>3</v>
      </c>
      <c r="FE62" s="130" t="s">
        <v>0</v>
      </c>
      <c r="FF62" s="125">
        <v>1</v>
      </c>
      <c r="FG62" s="185" t="s">
        <v>269</v>
      </c>
      <c r="FH62" s="186" t="s">
        <v>267</v>
      </c>
      <c r="FI62" s="155"/>
      <c r="FJ62" s="125">
        <v>1</v>
      </c>
      <c r="FK62" s="130" t="s">
        <v>0</v>
      </c>
      <c r="FL62" s="125">
        <v>2</v>
      </c>
      <c r="FM62" s="185" t="s">
        <v>257</v>
      </c>
      <c r="FN62" s="186" t="s">
        <v>267</v>
      </c>
      <c r="FO62" s="155"/>
      <c r="FP62" s="125">
        <v>2</v>
      </c>
      <c r="FQ62" s="130" t="s">
        <v>0</v>
      </c>
      <c r="FR62" s="125">
        <v>0</v>
      </c>
      <c r="FS62" s="185" t="s">
        <v>269</v>
      </c>
      <c r="FT62" s="186" t="s">
        <v>374</v>
      </c>
      <c r="FU62" s="155"/>
      <c r="FV62" s="125">
        <v>2</v>
      </c>
      <c r="FW62" s="130" t="s">
        <v>0</v>
      </c>
      <c r="FX62" s="125">
        <v>2</v>
      </c>
      <c r="FY62" s="185" t="s">
        <v>272</v>
      </c>
      <c r="FZ62" s="186" t="s">
        <v>257</v>
      </c>
      <c r="GA62" s="155"/>
      <c r="GB62" s="125">
        <v>2</v>
      </c>
      <c r="GC62" s="196" t="s">
        <v>0</v>
      </c>
      <c r="GD62" s="125">
        <v>3</v>
      </c>
      <c r="GE62" s="185" t="s">
        <v>267</v>
      </c>
      <c r="GF62" s="186" t="s">
        <v>257</v>
      </c>
      <c r="GG62" s="155"/>
      <c r="GH62" s="125">
        <v>1</v>
      </c>
      <c r="GI62" s="130" t="s">
        <v>0</v>
      </c>
      <c r="GJ62" s="125">
        <v>1</v>
      </c>
      <c r="GK62" s="185" t="s">
        <v>267</v>
      </c>
      <c r="GL62" s="186" t="s">
        <v>259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269</v>
      </c>
      <c r="GX62" s="186" t="s">
        <v>267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265</v>
      </c>
      <c r="HJ62" s="186" t="s">
        <v>257</v>
      </c>
      <c r="HK62" s="155"/>
      <c r="HL62" s="125">
        <v>2</v>
      </c>
      <c r="HM62" s="130" t="s">
        <v>0</v>
      </c>
      <c r="HN62" s="125">
        <v>1</v>
      </c>
      <c r="HO62" s="185" t="s">
        <v>262</v>
      </c>
      <c r="HP62" s="186" t="s">
        <v>257</v>
      </c>
      <c r="HQ62" s="155"/>
      <c r="HR62" s="125">
        <v>1</v>
      </c>
      <c r="HS62" s="130" t="s">
        <v>0</v>
      </c>
      <c r="HT62" s="125">
        <v>1</v>
      </c>
      <c r="HU62" s="185" t="s">
        <v>250</v>
      </c>
      <c r="HV62" s="186" t="s">
        <v>257</v>
      </c>
      <c r="HW62" s="155"/>
      <c r="HX62" s="125">
        <v>2</v>
      </c>
      <c r="HY62" s="130" t="s">
        <v>0</v>
      </c>
      <c r="HZ62" s="125">
        <v>2</v>
      </c>
      <c r="IA62" s="185" t="s">
        <v>269</v>
      </c>
      <c r="IB62" s="186" t="s">
        <v>267</v>
      </c>
      <c r="IC62" s="155"/>
      <c r="ID62" s="125">
        <v>0</v>
      </c>
      <c r="IE62" s="130" t="s">
        <v>0</v>
      </c>
      <c r="IF62" s="125">
        <v>2</v>
      </c>
      <c r="IG62" s="185" t="s">
        <v>374</v>
      </c>
      <c r="IH62" s="186" t="s">
        <v>267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269</v>
      </c>
      <c r="IZ62" s="186" t="s">
        <v>254</v>
      </c>
      <c r="JA62" s="155"/>
      <c r="JB62" s="125">
        <v>2</v>
      </c>
      <c r="JC62" s="130" t="s">
        <v>0</v>
      </c>
      <c r="JD62" s="125">
        <v>1</v>
      </c>
      <c r="JE62" s="185" t="s">
        <v>410</v>
      </c>
      <c r="JF62" s="186" t="s">
        <v>404</v>
      </c>
      <c r="JG62" s="155"/>
      <c r="JH62" s="125">
        <v>0</v>
      </c>
      <c r="JI62" s="130" t="s">
        <v>0</v>
      </c>
      <c r="JJ62" s="125">
        <v>3</v>
      </c>
      <c r="JK62" s="185" t="s">
        <v>269</v>
      </c>
      <c r="JL62" s="186" t="s">
        <v>267</v>
      </c>
      <c r="JM62" s="155"/>
      <c r="JN62" s="125">
        <v>2</v>
      </c>
      <c r="JO62" s="130" t="s">
        <v>0</v>
      </c>
      <c r="JP62" s="125">
        <v>0</v>
      </c>
      <c r="JQ62" s="185" t="s">
        <v>374</v>
      </c>
      <c r="JR62" s="186" t="s">
        <v>257</v>
      </c>
      <c r="JS62" s="155"/>
      <c r="JT62" s="125"/>
      <c r="JU62" s="130" t="s">
        <v>0</v>
      </c>
      <c r="JV62" s="125"/>
      <c r="JW62" s="130"/>
      <c r="JX62" s="169"/>
      <c r="JY62" s="155"/>
      <c r="JZ62" s="125">
        <v>2</v>
      </c>
      <c r="KA62" s="130" t="s">
        <v>0</v>
      </c>
      <c r="KB62" s="125">
        <v>1</v>
      </c>
      <c r="KC62" s="185" t="s">
        <v>250</v>
      </c>
      <c r="KD62" s="186" t="s">
        <v>310</v>
      </c>
      <c r="KE62" s="155"/>
      <c r="KF62" s="125">
        <v>2</v>
      </c>
      <c r="KG62" s="130" t="s">
        <v>0</v>
      </c>
      <c r="KH62" s="125">
        <v>2</v>
      </c>
      <c r="KI62" s="185" t="s">
        <v>341</v>
      </c>
      <c r="KJ62" s="186" t="s">
        <v>267</v>
      </c>
      <c r="KK62" s="155"/>
      <c r="KL62" s="125"/>
      <c r="KM62" s="130" t="s">
        <v>0</v>
      </c>
      <c r="KN62" s="125"/>
      <c r="KO62" s="130"/>
      <c r="KP62" s="169"/>
      <c r="KQ62" s="155"/>
      <c r="KR62" s="125">
        <v>2</v>
      </c>
      <c r="KS62" s="130" t="s">
        <v>0</v>
      </c>
      <c r="KT62" s="125">
        <v>2</v>
      </c>
      <c r="KU62" s="185" t="s">
        <v>374</v>
      </c>
      <c r="KV62" s="186" t="s">
        <v>259</v>
      </c>
      <c r="KW62" s="155"/>
      <c r="KX62" s="125"/>
      <c r="KY62" s="130" t="s">
        <v>0</v>
      </c>
      <c r="KZ62" s="125"/>
      <c r="LA62" s="130"/>
      <c r="LB62" s="169"/>
      <c r="LC62" s="155"/>
      <c r="LD62" s="125">
        <v>4</v>
      </c>
      <c r="LE62" s="130" t="s">
        <v>0</v>
      </c>
      <c r="LF62" s="125">
        <v>1</v>
      </c>
      <c r="LG62" s="185" t="s">
        <v>269</v>
      </c>
      <c r="LH62" s="186" t="s">
        <v>267</v>
      </c>
      <c r="LI62" s="155"/>
      <c r="LJ62" s="125"/>
      <c r="LK62" s="130" t="s">
        <v>0</v>
      </c>
      <c r="LL62" s="125"/>
      <c r="LM62" s="130"/>
      <c r="LN62" s="169"/>
      <c r="LO62" s="155"/>
      <c r="LP62" s="125">
        <v>2</v>
      </c>
      <c r="LQ62" s="130" t="s">
        <v>0</v>
      </c>
      <c r="LR62" s="125">
        <v>2</v>
      </c>
      <c r="LS62" s="185" t="s">
        <v>250</v>
      </c>
      <c r="LT62" s="186" t="s">
        <v>257</v>
      </c>
      <c r="LU62" s="155"/>
      <c r="LV62" s="125">
        <v>2</v>
      </c>
      <c r="LW62" s="130" t="s">
        <v>0</v>
      </c>
      <c r="LX62" s="125">
        <v>1</v>
      </c>
      <c r="LY62" s="185" t="s">
        <v>268</v>
      </c>
      <c r="LZ62" s="186" t="s">
        <v>267</v>
      </c>
      <c r="MA62" s="155"/>
      <c r="MB62" s="125">
        <v>2</v>
      </c>
      <c r="MC62" s="130" t="s">
        <v>0</v>
      </c>
      <c r="MD62" s="125">
        <v>0</v>
      </c>
      <c r="ME62" s="185" t="s">
        <v>269</v>
      </c>
      <c r="MF62" s="186" t="s">
        <v>267</v>
      </c>
      <c r="MG62" s="155"/>
      <c r="MH62" s="125"/>
      <c r="MI62" s="130" t="s">
        <v>0</v>
      </c>
      <c r="MJ62" s="125"/>
      <c r="MK62" s="130"/>
      <c r="ML62" s="169"/>
      <c r="MM62" s="155"/>
      <c r="MN62" s="125">
        <v>2</v>
      </c>
      <c r="MO62" s="130" t="s">
        <v>0</v>
      </c>
      <c r="MP62" s="125">
        <v>3</v>
      </c>
      <c r="MQ62" s="185" t="s">
        <v>250</v>
      </c>
      <c r="MR62" s="186" t="s">
        <v>257</v>
      </c>
      <c r="MS62" s="155"/>
      <c r="MT62" s="125"/>
      <c r="MU62" s="130" t="s">
        <v>0</v>
      </c>
      <c r="MV62" s="125"/>
      <c r="MW62" s="130"/>
      <c r="MX62" s="169"/>
      <c r="MY62" s="155"/>
      <c r="MZ62" s="125">
        <v>2</v>
      </c>
      <c r="NA62" s="130" t="s">
        <v>0</v>
      </c>
      <c r="NB62" s="125">
        <v>1</v>
      </c>
      <c r="NC62" s="185" t="s">
        <v>267</v>
      </c>
      <c r="ND62" s="186" t="s">
        <v>267</v>
      </c>
      <c r="NE62" s="155"/>
      <c r="NF62" s="125"/>
      <c r="NG62" s="130" t="s">
        <v>0</v>
      </c>
      <c r="NH62" s="125"/>
      <c r="NI62" s="185" t="s">
        <v>322</v>
      </c>
      <c r="NJ62" s="186" t="s">
        <v>322</v>
      </c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322</v>
      </c>
      <c r="NV62" s="186" t="s">
        <v>322</v>
      </c>
      <c r="NW62" s="163"/>
    </row>
    <row r="63" spans="1:387" ht="15" x14ac:dyDescent="0.2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322</v>
      </c>
      <c r="H63" s="182" t="s">
        <v>322</v>
      </c>
      <c r="I63" s="25"/>
      <c r="J63" s="187">
        <v>0</v>
      </c>
      <c r="K63" s="187" t="s">
        <v>0</v>
      </c>
      <c r="L63" s="187">
        <v>3</v>
      </c>
      <c r="M63" s="185" t="s">
        <v>269</v>
      </c>
      <c r="N63" s="186" t="s">
        <v>254</v>
      </c>
      <c r="O63" s="148"/>
      <c r="P63" s="125">
        <v>3</v>
      </c>
      <c r="Q63" s="130" t="s">
        <v>0</v>
      </c>
      <c r="R63" s="125">
        <v>1</v>
      </c>
      <c r="S63" s="185" t="s">
        <v>250</v>
      </c>
      <c r="T63" s="186" t="s">
        <v>257</v>
      </c>
      <c r="U63" s="155"/>
      <c r="V63" s="125">
        <v>0</v>
      </c>
      <c r="W63" s="130" t="s">
        <v>0</v>
      </c>
      <c r="X63" s="125">
        <v>1</v>
      </c>
      <c r="Y63" s="185" t="s">
        <v>267</v>
      </c>
      <c r="Z63" s="186" t="s">
        <v>260</v>
      </c>
      <c r="AA63" s="155"/>
      <c r="AB63" s="125">
        <v>2</v>
      </c>
      <c r="AC63" s="130" t="s">
        <v>0</v>
      </c>
      <c r="AD63" s="125">
        <v>0</v>
      </c>
      <c r="AE63" s="192" t="s">
        <v>271</v>
      </c>
      <c r="AF63" s="193" t="s">
        <v>267</v>
      </c>
      <c r="AG63" s="155"/>
      <c r="AH63" s="125">
        <v>2</v>
      </c>
      <c r="AI63" s="130" t="s">
        <v>0</v>
      </c>
      <c r="AJ63" s="125">
        <v>1</v>
      </c>
      <c r="AK63" s="185" t="s">
        <v>267</v>
      </c>
      <c r="AL63" s="186" t="s">
        <v>257</v>
      </c>
      <c r="AM63" s="155"/>
      <c r="AN63" s="125">
        <v>1</v>
      </c>
      <c r="AO63" s="130" t="s">
        <v>0</v>
      </c>
      <c r="AP63" s="125">
        <v>2</v>
      </c>
      <c r="AQ63" s="185" t="s">
        <v>267</v>
      </c>
      <c r="AR63" s="186" t="s">
        <v>257</v>
      </c>
      <c r="AS63" s="155"/>
      <c r="AT63" s="125">
        <v>0</v>
      </c>
      <c r="AU63" s="130" t="s">
        <v>0</v>
      </c>
      <c r="AV63" s="125">
        <v>1</v>
      </c>
      <c r="AW63" s="185" t="s">
        <v>271</v>
      </c>
      <c r="AX63" s="186" t="s">
        <v>267</v>
      </c>
      <c r="AY63" s="155"/>
      <c r="AZ63" s="125">
        <v>1</v>
      </c>
      <c r="BA63" s="130" t="s">
        <v>0</v>
      </c>
      <c r="BB63" s="125">
        <v>1</v>
      </c>
      <c r="BC63" s="185" t="s">
        <v>267</v>
      </c>
      <c r="BD63" s="186" t="s">
        <v>268</v>
      </c>
      <c r="BE63" s="155"/>
      <c r="BF63" s="125">
        <v>2</v>
      </c>
      <c r="BG63" s="130" t="s">
        <v>0</v>
      </c>
      <c r="BH63" s="125">
        <v>1</v>
      </c>
      <c r="BI63" s="185" t="s">
        <v>271</v>
      </c>
      <c r="BJ63" s="186" t="s">
        <v>252</v>
      </c>
      <c r="BK63" s="155"/>
      <c r="BL63" s="125">
        <v>2</v>
      </c>
      <c r="BM63" s="130" t="s">
        <v>0</v>
      </c>
      <c r="BN63" s="125">
        <v>1</v>
      </c>
      <c r="BO63" s="185" t="s">
        <v>416</v>
      </c>
      <c r="BP63" s="186" t="s">
        <v>267</v>
      </c>
      <c r="BQ63" s="155"/>
      <c r="BR63" s="125">
        <v>2</v>
      </c>
      <c r="BS63" s="130" t="s">
        <v>0</v>
      </c>
      <c r="BT63" s="125">
        <v>1</v>
      </c>
      <c r="BU63" s="185" t="s">
        <v>271</v>
      </c>
      <c r="BV63" s="186" t="s">
        <v>257</v>
      </c>
      <c r="BW63" s="155"/>
      <c r="BX63" s="125">
        <v>3</v>
      </c>
      <c r="BY63" s="130" t="s">
        <v>0</v>
      </c>
      <c r="BZ63" s="125">
        <v>1</v>
      </c>
      <c r="CA63" s="130" t="s">
        <v>271</v>
      </c>
      <c r="CB63" s="169" t="s">
        <v>252</v>
      </c>
      <c r="CC63" s="155"/>
      <c r="CD63" s="125">
        <v>2</v>
      </c>
      <c r="CE63" s="130" t="s">
        <v>0</v>
      </c>
      <c r="CF63" s="125">
        <v>0</v>
      </c>
      <c r="CG63" s="185" t="s">
        <v>342</v>
      </c>
      <c r="CH63" s="186" t="s">
        <v>345</v>
      </c>
      <c r="CI63" s="155"/>
      <c r="CJ63" s="125">
        <v>1</v>
      </c>
      <c r="CK63" s="130" t="s">
        <v>0</v>
      </c>
      <c r="CL63" s="125">
        <v>2</v>
      </c>
      <c r="CM63" s="185" t="s">
        <v>347</v>
      </c>
      <c r="CN63" s="186" t="s">
        <v>251</v>
      </c>
      <c r="CO63" s="155"/>
      <c r="CP63" s="125">
        <v>0</v>
      </c>
      <c r="CQ63" s="130" t="s">
        <v>0</v>
      </c>
      <c r="CR63" s="125">
        <v>2</v>
      </c>
      <c r="CS63" s="185" t="s">
        <v>311</v>
      </c>
      <c r="CT63" s="186" t="s">
        <v>349</v>
      </c>
      <c r="CU63" s="155"/>
      <c r="CV63" s="125">
        <v>2</v>
      </c>
      <c r="CW63" s="130" t="s">
        <v>0</v>
      </c>
      <c r="CX63" s="125">
        <v>1</v>
      </c>
      <c r="CY63" s="185" t="s">
        <v>250</v>
      </c>
      <c r="CZ63" s="186" t="s">
        <v>254</v>
      </c>
      <c r="DA63" s="155"/>
      <c r="DB63" s="125">
        <v>0</v>
      </c>
      <c r="DC63" s="130" t="s">
        <v>0</v>
      </c>
      <c r="DD63" s="125">
        <v>2</v>
      </c>
      <c r="DE63" s="185" t="s">
        <v>266</v>
      </c>
      <c r="DF63" s="186" t="s">
        <v>267</v>
      </c>
      <c r="DG63" s="155"/>
      <c r="DH63" s="125">
        <v>2</v>
      </c>
      <c r="DI63" s="130" t="s">
        <v>0</v>
      </c>
      <c r="DJ63" s="125">
        <v>2</v>
      </c>
      <c r="DK63" s="185" t="s">
        <v>337</v>
      </c>
      <c r="DL63" s="186" t="s">
        <v>357</v>
      </c>
      <c r="DM63" s="155"/>
      <c r="DN63" s="125">
        <v>3</v>
      </c>
      <c r="DO63" s="130" t="s">
        <v>0</v>
      </c>
      <c r="DP63" s="125">
        <v>1</v>
      </c>
      <c r="DQ63" s="185" t="s">
        <v>269</v>
      </c>
      <c r="DR63" s="186" t="s">
        <v>257</v>
      </c>
      <c r="DS63" s="155"/>
      <c r="DT63" s="125">
        <v>0</v>
      </c>
      <c r="DU63" s="130" t="s">
        <v>0</v>
      </c>
      <c r="DV63" s="125">
        <v>2</v>
      </c>
      <c r="DW63" s="185" t="s">
        <v>361</v>
      </c>
      <c r="DX63" s="186" t="s">
        <v>362</v>
      </c>
      <c r="DY63" s="155"/>
      <c r="DZ63" s="125">
        <v>2</v>
      </c>
      <c r="EA63" s="130" t="s">
        <v>0</v>
      </c>
      <c r="EB63" s="125">
        <v>0</v>
      </c>
      <c r="EC63" s="185" t="s">
        <v>364</v>
      </c>
      <c r="ED63" s="186" t="s">
        <v>365</v>
      </c>
      <c r="EE63" s="155"/>
      <c r="EF63" s="125">
        <v>2</v>
      </c>
      <c r="EG63" s="130" t="s">
        <v>0</v>
      </c>
      <c r="EH63" s="125">
        <v>0</v>
      </c>
      <c r="EI63" s="185" t="s">
        <v>270</v>
      </c>
      <c r="EJ63" s="186" t="s">
        <v>252</v>
      </c>
      <c r="EK63" s="155"/>
      <c r="EL63" s="125">
        <v>2</v>
      </c>
      <c r="EM63" s="130" t="s">
        <v>0</v>
      </c>
      <c r="EN63" s="125">
        <v>1</v>
      </c>
      <c r="EO63" s="185" t="s">
        <v>269</v>
      </c>
      <c r="EP63" s="186" t="s">
        <v>254</v>
      </c>
      <c r="EQ63" s="155"/>
      <c r="ER63" s="125"/>
      <c r="ES63" s="130" t="s">
        <v>0</v>
      </c>
      <c r="ET63" s="125"/>
      <c r="EU63" s="185" t="s">
        <v>322</v>
      </c>
      <c r="EV63" s="186" t="s">
        <v>322</v>
      </c>
      <c r="EW63" s="155"/>
      <c r="EX63" s="125">
        <v>2</v>
      </c>
      <c r="EY63" s="130" t="s">
        <v>0</v>
      </c>
      <c r="EZ63" s="125">
        <v>2</v>
      </c>
      <c r="FA63" s="185" t="s">
        <v>255</v>
      </c>
      <c r="FB63" s="186" t="s">
        <v>267</v>
      </c>
      <c r="FC63" s="155"/>
      <c r="FD63" s="125"/>
      <c r="FE63" s="130" t="s">
        <v>0</v>
      </c>
      <c r="FF63" s="125"/>
      <c r="FG63" s="185" t="s">
        <v>322</v>
      </c>
      <c r="FH63" s="186" t="s">
        <v>322</v>
      </c>
      <c r="FI63" s="155"/>
      <c r="FJ63" s="125">
        <v>2</v>
      </c>
      <c r="FK63" s="130" t="s">
        <v>0</v>
      </c>
      <c r="FL63" s="125">
        <v>2</v>
      </c>
      <c r="FM63" s="185" t="s">
        <v>373</v>
      </c>
      <c r="FN63" s="186" t="s">
        <v>257</v>
      </c>
      <c r="FO63" s="155"/>
      <c r="FP63" s="125">
        <v>2</v>
      </c>
      <c r="FQ63" s="130" t="s">
        <v>0</v>
      </c>
      <c r="FR63" s="125">
        <v>2</v>
      </c>
      <c r="FS63" s="185" t="s">
        <v>374</v>
      </c>
      <c r="FT63" s="186" t="s">
        <v>270</v>
      </c>
      <c r="FU63" s="155"/>
      <c r="FV63" s="125">
        <v>2</v>
      </c>
      <c r="FW63" s="130" t="s">
        <v>0</v>
      </c>
      <c r="FX63" s="125">
        <v>2</v>
      </c>
      <c r="FY63" s="185" t="s">
        <v>374</v>
      </c>
      <c r="FZ63" s="186" t="s">
        <v>252</v>
      </c>
      <c r="GA63" s="155"/>
      <c r="GB63" s="125">
        <v>1</v>
      </c>
      <c r="GC63" s="196" t="s">
        <v>0</v>
      </c>
      <c r="GD63" s="125">
        <v>2</v>
      </c>
      <c r="GE63" s="185" t="s">
        <v>374</v>
      </c>
      <c r="GF63" s="186" t="s">
        <v>257</v>
      </c>
      <c r="GG63" s="155"/>
      <c r="GH63" s="125"/>
      <c r="GI63" s="130" t="s">
        <v>0</v>
      </c>
      <c r="GJ63" s="125"/>
      <c r="GK63" s="185" t="s">
        <v>322</v>
      </c>
      <c r="GL63" s="186" t="s">
        <v>322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322</v>
      </c>
      <c r="GX63" s="186" t="s">
        <v>322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269</v>
      </c>
      <c r="HJ63" s="186" t="s">
        <v>254</v>
      </c>
      <c r="HK63" s="155"/>
      <c r="HL63" s="125">
        <v>0</v>
      </c>
      <c r="HM63" s="130" t="s">
        <v>0</v>
      </c>
      <c r="HN63" s="125">
        <v>1</v>
      </c>
      <c r="HO63" s="185" t="s">
        <v>392</v>
      </c>
      <c r="HP63" s="186" t="s">
        <v>393</v>
      </c>
      <c r="HQ63" s="155"/>
      <c r="HR63" s="125">
        <v>1</v>
      </c>
      <c r="HS63" s="130" t="s">
        <v>0</v>
      </c>
      <c r="HT63" s="125">
        <v>1</v>
      </c>
      <c r="HU63" s="185" t="s">
        <v>267</v>
      </c>
      <c r="HV63" s="186" t="s">
        <v>254</v>
      </c>
      <c r="HW63" s="155"/>
      <c r="HX63" s="125">
        <v>2</v>
      </c>
      <c r="HY63" s="130" t="s">
        <v>0</v>
      </c>
      <c r="HZ63" s="125">
        <v>2</v>
      </c>
      <c r="IA63" s="185" t="s">
        <v>269</v>
      </c>
      <c r="IB63" s="186" t="s">
        <v>254</v>
      </c>
      <c r="IC63" s="155"/>
      <c r="ID63" s="125">
        <v>2</v>
      </c>
      <c r="IE63" s="130" t="s">
        <v>0</v>
      </c>
      <c r="IF63" s="125">
        <v>2</v>
      </c>
      <c r="IG63" s="185" t="s">
        <v>269</v>
      </c>
      <c r="IH63" s="186" t="s">
        <v>257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407</v>
      </c>
      <c r="IZ63" s="186" t="s">
        <v>268</v>
      </c>
      <c r="JA63" s="155"/>
      <c r="JB63" s="125">
        <v>3</v>
      </c>
      <c r="JC63" s="130" t="s">
        <v>0</v>
      </c>
      <c r="JD63" s="125">
        <v>0</v>
      </c>
      <c r="JE63" s="185" t="s">
        <v>403</v>
      </c>
      <c r="JF63" s="186" t="s">
        <v>403</v>
      </c>
      <c r="JG63" s="155"/>
      <c r="JH63" s="125">
        <v>0</v>
      </c>
      <c r="JI63" s="130" t="s">
        <v>0</v>
      </c>
      <c r="JJ63" s="125">
        <v>2</v>
      </c>
      <c r="JK63" s="185" t="s">
        <v>269</v>
      </c>
      <c r="JL63" s="186" t="s">
        <v>257</v>
      </c>
      <c r="JM63" s="155"/>
      <c r="JN63" s="125">
        <v>1</v>
      </c>
      <c r="JO63" s="130" t="s">
        <v>0</v>
      </c>
      <c r="JP63" s="125">
        <v>0</v>
      </c>
      <c r="JQ63" s="185" t="s">
        <v>267</v>
      </c>
      <c r="JR63" s="186" t="s">
        <v>374</v>
      </c>
      <c r="JS63" s="155"/>
      <c r="JT63" s="125"/>
      <c r="JU63" s="130" t="s">
        <v>0</v>
      </c>
      <c r="JV63" s="125"/>
      <c r="JW63" s="130"/>
      <c r="JX63" s="169"/>
      <c r="JY63" s="155"/>
      <c r="JZ63" s="125">
        <v>3</v>
      </c>
      <c r="KA63" s="130" t="s">
        <v>0</v>
      </c>
      <c r="KB63" s="125">
        <v>0</v>
      </c>
      <c r="KC63" s="185" t="s">
        <v>310</v>
      </c>
      <c r="KD63" s="186" t="s">
        <v>310</v>
      </c>
      <c r="KE63" s="155"/>
      <c r="KF63" s="125">
        <v>0</v>
      </c>
      <c r="KG63" s="130" t="s">
        <v>0</v>
      </c>
      <c r="KH63" s="125">
        <v>3</v>
      </c>
      <c r="KI63" s="185" t="s">
        <v>341</v>
      </c>
      <c r="KJ63" s="186" t="s">
        <v>418</v>
      </c>
      <c r="KK63" s="155"/>
      <c r="KL63" s="125"/>
      <c r="KM63" s="130" t="s">
        <v>0</v>
      </c>
      <c r="KN63" s="125"/>
      <c r="KO63" s="130"/>
      <c r="KP63" s="169"/>
      <c r="KQ63" s="155"/>
      <c r="KR63" s="125">
        <v>0</v>
      </c>
      <c r="KS63" s="130" t="s">
        <v>0</v>
      </c>
      <c r="KT63" s="125">
        <v>1</v>
      </c>
      <c r="KU63" s="185" t="s">
        <v>267</v>
      </c>
      <c r="KV63" s="186" t="s">
        <v>257</v>
      </c>
      <c r="KW63" s="155"/>
      <c r="KX63" s="125"/>
      <c r="KY63" s="130" t="s">
        <v>0</v>
      </c>
      <c r="KZ63" s="125"/>
      <c r="LA63" s="130"/>
      <c r="LB63" s="169"/>
      <c r="LC63" s="155"/>
      <c r="LD63" s="125">
        <v>2</v>
      </c>
      <c r="LE63" s="130" t="s">
        <v>0</v>
      </c>
      <c r="LF63" s="125">
        <v>0</v>
      </c>
      <c r="LG63" s="185" t="s">
        <v>267</v>
      </c>
      <c r="LH63" s="186" t="s">
        <v>271</v>
      </c>
      <c r="LI63" s="155"/>
      <c r="LJ63" s="125"/>
      <c r="LK63" s="130" t="s">
        <v>0</v>
      </c>
      <c r="LL63" s="125"/>
      <c r="LM63" s="130"/>
      <c r="LN63" s="169"/>
      <c r="LO63" s="155"/>
      <c r="LP63" s="125">
        <v>3</v>
      </c>
      <c r="LQ63" s="130" t="s">
        <v>0</v>
      </c>
      <c r="LR63" s="125">
        <v>1</v>
      </c>
      <c r="LS63" s="185" t="s">
        <v>425</v>
      </c>
      <c r="LT63" s="186" t="s">
        <v>257</v>
      </c>
      <c r="LU63" s="155"/>
      <c r="LV63" s="125"/>
      <c r="LW63" s="130" t="s">
        <v>0</v>
      </c>
      <c r="LX63" s="125"/>
      <c r="LY63" s="185" t="s">
        <v>322</v>
      </c>
      <c r="LZ63" s="186" t="s">
        <v>322</v>
      </c>
      <c r="MA63" s="155"/>
      <c r="MB63" s="125">
        <v>3</v>
      </c>
      <c r="MC63" s="130" t="s">
        <v>0</v>
      </c>
      <c r="MD63" s="125">
        <v>2</v>
      </c>
      <c r="ME63" s="185" t="s">
        <v>267</v>
      </c>
      <c r="MF63" s="186" t="s">
        <v>257</v>
      </c>
      <c r="MG63" s="155"/>
      <c r="MH63" s="125"/>
      <c r="MI63" s="130" t="s">
        <v>0</v>
      </c>
      <c r="MJ63" s="125"/>
      <c r="MK63" s="130"/>
      <c r="ML63" s="169"/>
      <c r="MM63" s="155"/>
      <c r="MN63" s="125">
        <v>1</v>
      </c>
      <c r="MO63" s="130" t="s">
        <v>0</v>
      </c>
      <c r="MP63" s="125">
        <v>1</v>
      </c>
      <c r="MQ63" s="185" t="s">
        <v>267</v>
      </c>
      <c r="MR63" s="186" t="s">
        <v>257</v>
      </c>
      <c r="MS63" s="155"/>
      <c r="MT63" s="125"/>
      <c r="MU63" s="130" t="s">
        <v>0</v>
      </c>
      <c r="MV63" s="125"/>
      <c r="MW63" s="130"/>
      <c r="MX63" s="169"/>
      <c r="MY63" s="155"/>
      <c r="MZ63" s="125">
        <v>2</v>
      </c>
      <c r="NA63" s="130" t="s">
        <v>0</v>
      </c>
      <c r="NB63" s="125">
        <v>1</v>
      </c>
      <c r="NC63" s="185" t="s">
        <v>266</v>
      </c>
      <c r="ND63" s="186" t="s">
        <v>267</v>
      </c>
      <c r="NE63" s="155"/>
      <c r="NF63" s="125"/>
      <c r="NG63" s="130" t="s">
        <v>0</v>
      </c>
      <c r="NH63" s="125"/>
      <c r="NI63" s="185" t="s">
        <v>322</v>
      </c>
      <c r="NJ63" s="186" t="s">
        <v>322</v>
      </c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322</v>
      </c>
      <c r="NV63" s="186" t="s">
        <v>322</v>
      </c>
      <c r="NW63" s="163"/>
    </row>
    <row r="64" spans="1:387" ht="15" x14ac:dyDescent="0.2">
      <c r="A64" s="123">
        <f>IF(B64="","",VLOOKUP(B64,'Registrovaní tipéri'!$A$2:$B$101,2,FALSE))</f>
        <v>19</v>
      </c>
      <c r="B64" s="172" t="s">
        <v>232</v>
      </c>
      <c r="C64" s="124"/>
      <c r="D64" s="170">
        <v>1</v>
      </c>
      <c r="E64" s="175" t="s">
        <v>0</v>
      </c>
      <c r="F64" s="167">
        <v>1</v>
      </c>
      <c r="G64" s="176" t="s">
        <v>266</v>
      </c>
      <c r="H64" s="183" t="s">
        <v>267</v>
      </c>
      <c r="I64" s="25"/>
      <c r="J64" s="187">
        <v>1</v>
      </c>
      <c r="K64" s="187" t="s">
        <v>0</v>
      </c>
      <c r="L64" s="187">
        <v>2</v>
      </c>
      <c r="M64" s="185" t="s">
        <v>267</v>
      </c>
      <c r="N64" s="186" t="s">
        <v>254</v>
      </c>
      <c r="O64" s="148"/>
      <c r="P64" s="125">
        <v>2</v>
      </c>
      <c r="Q64" s="130" t="s">
        <v>0</v>
      </c>
      <c r="R64" s="125">
        <v>1</v>
      </c>
      <c r="S64" s="185" t="s">
        <v>269</v>
      </c>
      <c r="T64" s="186" t="s">
        <v>257</v>
      </c>
      <c r="U64" s="155"/>
      <c r="V64" s="125">
        <v>1</v>
      </c>
      <c r="W64" s="130" t="s">
        <v>0</v>
      </c>
      <c r="X64" s="125">
        <v>2</v>
      </c>
      <c r="Y64" s="185" t="s">
        <v>266</v>
      </c>
      <c r="Z64" s="186" t="s">
        <v>267</v>
      </c>
      <c r="AA64" s="155"/>
      <c r="AB64" s="125">
        <v>3</v>
      </c>
      <c r="AC64" s="130" t="s">
        <v>0</v>
      </c>
      <c r="AD64" s="125">
        <v>1</v>
      </c>
      <c r="AE64" s="192" t="s">
        <v>270</v>
      </c>
      <c r="AF64" s="193" t="s">
        <v>267</v>
      </c>
      <c r="AG64" s="155"/>
      <c r="AH64" s="125">
        <v>2</v>
      </c>
      <c r="AI64" s="130" t="s">
        <v>0</v>
      </c>
      <c r="AJ64" s="125">
        <v>1</v>
      </c>
      <c r="AK64" s="185" t="s">
        <v>267</v>
      </c>
      <c r="AL64" s="186" t="s">
        <v>257</v>
      </c>
      <c r="AM64" s="155"/>
      <c r="AN64" s="125">
        <v>1</v>
      </c>
      <c r="AO64" s="130" t="s">
        <v>0</v>
      </c>
      <c r="AP64" s="125">
        <v>2</v>
      </c>
      <c r="AQ64" s="185" t="s">
        <v>267</v>
      </c>
      <c r="AR64" s="186" t="s">
        <v>271</v>
      </c>
      <c r="AS64" s="155"/>
      <c r="AT64" s="125">
        <v>1</v>
      </c>
      <c r="AU64" s="130" t="s">
        <v>0</v>
      </c>
      <c r="AV64" s="125">
        <v>1</v>
      </c>
      <c r="AW64" s="185" t="s">
        <v>267</v>
      </c>
      <c r="AX64" s="186" t="s">
        <v>266</v>
      </c>
      <c r="AY64" s="155"/>
      <c r="AZ64" s="125">
        <v>3</v>
      </c>
      <c r="BA64" s="130" t="s">
        <v>0</v>
      </c>
      <c r="BB64" s="125">
        <v>0</v>
      </c>
      <c r="BC64" s="185" t="s">
        <v>267</v>
      </c>
      <c r="BD64" s="186" t="s">
        <v>257</v>
      </c>
      <c r="BE64" s="155"/>
      <c r="BF64" s="125">
        <v>2</v>
      </c>
      <c r="BG64" s="130" t="s">
        <v>0</v>
      </c>
      <c r="BH64" s="125">
        <v>1</v>
      </c>
      <c r="BI64" s="185" t="s">
        <v>269</v>
      </c>
      <c r="BJ64" s="186" t="s">
        <v>267</v>
      </c>
      <c r="BK64" s="155"/>
      <c r="BL64" s="125"/>
      <c r="BM64" s="130" t="s">
        <v>0</v>
      </c>
      <c r="BN64" s="125"/>
      <c r="BO64" s="185" t="s">
        <v>322</v>
      </c>
      <c r="BP64" s="186" t="s">
        <v>322</v>
      </c>
      <c r="BQ64" s="155"/>
      <c r="BR64" s="125">
        <v>3</v>
      </c>
      <c r="BS64" s="130" t="s">
        <v>0</v>
      </c>
      <c r="BT64" s="125">
        <v>0</v>
      </c>
      <c r="BU64" s="185" t="s">
        <v>267</v>
      </c>
      <c r="BV64" s="186" t="s">
        <v>257</v>
      </c>
      <c r="BW64" s="155"/>
      <c r="BX64" s="125">
        <v>3</v>
      </c>
      <c r="BY64" s="130" t="s">
        <v>0</v>
      </c>
      <c r="BZ64" s="125">
        <v>1</v>
      </c>
      <c r="CA64" s="130" t="s">
        <v>267</v>
      </c>
      <c r="CB64" s="169" t="s">
        <v>271</v>
      </c>
      <c r="CC64" s="155"/>
      <c r="CD64" s="125">
        <v>1</v>
      </c>
      <c r="CE64" s="130" t="s">
        <v>0</v>
      </c>
      <c r="CF64" s="125">
        <v>2</v>
      </c>
      <c r="CG64" s="185" t="s">
        <v>267</v>
      </c>
      <c r="CH64" s="186" t="s">
        <v>271</v>
      </c>
      <c r="CI64" s="155"/>
      <c r="CJ64" s="125">
        <v>1</v>
      </c>
      <c r="CK64" s="130" t="s">
        <v>0</v>
      </c>
      <c r="CL64" s="125">
        <v>3</v>
      </c>
      <c r="CM64" s="185" t="s">
        <v>267</v>
      </c>
      <c r="CN64" s="186" t="s">
        <v>266</v>
      </c>
      <c r="CO64" s="155"/>
      <c r="CP64" s="125">
        <v>2</v>
      </c>
      <c r="CQ64" s="130" t="s">
        <v>0</v>
      </c>
      <c r="CR64" s="125">
        <v>2</v>
      </c>
      <c r="CS64" s="185" t="s">
        <v>311</v>
      </c>
      <c r="CT64" s="186" t="s">
        <v>266</v>
      </c>
      <c r="CU64" s="155"/>
      <c r="CV64" s="125">
        <v>3</v>
      </c>
      <c r="CW64" s="130" t="s">
        <v>0</v>
      </c>
      <c r="CX64" s="125">
        <v>1</v>
      </c>
      <c r="CY64" s="185" t="s">
        <v>269</v>
      </c>
      <c r="CZ64" s="186" t="s">
        <v>266</v>
      </c>
      <c r="DA64" s="155"/>
      <c r="DB64" s="125">
        <v>0</v>
      </c>
      <c r="DC64" s="130" t="s">
        <v>0</v>
      </c>
      <c r="DD64" s="125">
        <v>3</v>
      </c>
      <c r="DE64" s="185" t="s">
        <v>267</v>
      </c>
      <c r="DF64" s="186" t="s">
        <v>266</v>
      </c>
      <c r="DG64" s="155"/>
      <c r="DH64" s="125">
        <v>1</v>
      </c>
      <c r="DI64" s="130" t="s">
        <v>0</v>
      </c>
      <c r="DJ64" s="125">
        <v>2</v>
      </c>
      <c r="DK64" s="185" t="s">
        <v>267</v>
      </c>
      <c r="DL64" s="186" t="s">
        <v>257</v>
      </c>
      <c r="DM64" s="155"/>
      <c r="DN64" s="125">
        <v>3</v>
      </c>
      <c r="DO64" s="130" t="s">
        <v>0</v>
      </c>
      <c r="DP64" s="125">
        <v>1</v>
      </c>
      <c r="DQ64" s="185" t="s">
        <v>269</v>
      </c>
      <c r="DR64" s="186" t="s">
        <v>267</v>
      </c>
      <c r="DS64" s="155"/>
      <c r="DT64" s="125">
        <v>1</v>
      </c>
      <c r="DU64" s="130" t="s">
        <v>0</v>
      </c>
      <c r="DV64" s="125">
        <v>3</v>
      </c>
      <c r="DW64" s="185" t="s">
        <v>360</v>
      </c>
      <c r="DX64" s="186" t="s">
        <v>267</v>
      </c>
      <c r="DY64" s="155"/>
      <c r="DZ64" s="125">
        <v>1</v>
      </c>
      <c r="EA64" s="130" t="s">
        <v>0</v>
      </c>
      <c r="EB64" s="125">
        <v>3</v>
      </c>
      <c r="EC64" s="185" t="s">
        <v>269</v>
      </c>
      <c r="ED64" s="186" t="s">
        <v>267</v>
      </c>
      <c r="EE64" s="155"/>
      <c r="EF64" s="125">
        <v>4</v>
      </c>
      <c r="EG64" s="130" t="s">
        <v>0</v>
      </c>
      <c r="EH64" s="125">
        <v>1</v>
      </c>
      <c r="EI64" s="185" t="s">
        <v>265</v>
      </c>
      <c r="EJ64" s="186" t="s">
        <v>270</v>
      </c>
      <c r="EK64" s="155"/>
      <c r="EL64" s="125">
        <v>3</v>
      </c>
      <c r="EM64" s="130" t="s">
        <v>0</v>
      </c>
      <c r="EN64" s="125">
        <v>0</v>
      </c>
      <c r="EO64" s="185" t="s">
        <v>269</v>
      </c>
      <c r="EP64" s="186" t="s">
        <v>267</v>
      </c>
      <c r="EQ64" s="155"/>
      <c r="ER64" s="125">
        <v>1</v>
      </c>
      <c r="ES64" s="130" t="s">
        <v>0</v>
      </c>
      <c r="ET64" s="125">
        <v>3</v>
      </c>
      <c r="EU64" s="185" t="s">
        <v>269</v>
      </c>
      <c r="EV64" s="186" t="s">
        <v>267</v>
      </c>
      <c r="EW64" s="155"/>
      <c r="EX64" s="125">
        <v>1</v>
      </c>
      <c r="EY64" s="130" t="s">
        <v>0</v>
      </c>
      <c r="EZ64" s="125">
        <v>2</v>
      </c>
      <c r="FA64" s="185" t="s">
        <v>269</v>
      </c>
      <c r="FB64" s="186" t="s">
        <v>267</v>
      </c>
      <c r="FC64" s="155"/>
      <c r="FD64" s="125">
        <v>3</v>
      </c>
      <c r="FE64" s="130" t="s">
        <v>0</v>
      </c>
      <c r="FF64" s="125">
        <v>1</v>
      </c>
      <c r="FG64" s="185" t="s">
        <v>269</v>
      </c>
      <c r="FH64" s="186" t="s">
        <v>267</v>
      </c>
      <c r="FI64" s="155"/>
      <c r="FJ64" s="125">
        <v>1</v>
      </c>
      <c r="FK64" s="130" t="s">
        <v>0</v>
      </c>
      <c r="FL64" s="125">
        <v>3</v>
      </c>
      <c r="FM64" s="185" t="s">
        <v>269</v>
      </c>
      <c r="FN64" s="186" t="s">
        <v>267</v>
      </c>
      <c r="FO64" s="155"/>
      <c r="FP64" s="125">
        <v>3</v>
      </c>
      <c r="FQ64" s="130" t="s">
        <v>0</v>
      </c>
      <c r="FR64" s="125">
        <v>1</v>
      </c>
      <c r="FS64" s="185" t="s">
        <v>269</v>
      </c>
      <c r="FT64" s="186" t="s">
        <v>267</v>
      </c>
      <c r="FU64" s="155"/>
      <c r="FV64" s="125">
        <v>2</v>
      </c>
      <c r="FW64" s="130" t="s">
        <v>0</v>
      </c>
      <c r="FX64" s="125">
        <v>1</v>
      </c>
      <c r="FY64" s="185" t="s">
        <v>385</v>
      </c>
      <c r="FZ64" s="186" t="s">
        <v>384</v>
      </c>
      <c r="GA64" s="155"/>
      <c r="GB64" s="125">
        <v>1</v>
      </c>
      <c r="GC64" s="196" t="s">
        <v>0</v>
      </c>
      <c r="GD64" s="125">
        <v>2</v>
      </c>
      <c r="GE64" s="185" t="s">
        <v>267</v>
      </c>
      <c r="GF64" s="186" t="s">
        <v>374</v>
      </c>
      <c r="GG64" s="155"/>
      <c r="GH64" s="125">
        <v>2</v>
      </c>
      <c r="GI64" s="130" t="s">
        <v>0</v>
      </c>
      <c r="GJ64" s="125">
        <v>1</v>
      </c>
      <c r="GK64" s="185" t="s">
        <v>269</v>
      </c>
      <c r="GL64" s="186" t="s">
        <v>267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322</v>
      </c>
      <c r="GX64" s="186" t="s">
        <v>322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269</v>
      </c>
      <c r="HJ64" s="186" t="s">
        <v>374</v>
      </c>
      <c r="HK64" s="155"/>
      <c r="HL64" s="125">
        <v>2</v>
      </c>
      <c r="HM64" s="130" t="s">
        <v>0</v>
      </c>
      <c r="HN64" s="125">
        <v>0</v>
      </c>
      <c r="HO64" s="185" t="s">
        <v>269</v>
      </c>
      <c r="HP64" s="186" t="s">
        <v>267</v>
      </c>
      <c r="HQ64" s="155"/>
      <c r="HR64" s="125"/>
      <c r="HS64" s="130" t="s">
        <v>0</v>
      </c>
      <c r="HT64" s="125"/>
      <c r="HU64" s="185" t="s">
        <v>322</v>
      </c>
      <c r="HV64" s="186" t="s">
        <v>322</v>
      </c>
      <c r="HW64" s="155"/>
      <c r="HX64" s="125">
        <v>1</v>
      </c>
      <c r="HY64" s="130" t="s">
        <v>0</v>
      </c>
      <c r="HZ64" s="125">
        <v>1</v>
      </c>
      <c r="IA64" s="185" t="s">
        <v>269</v>
      </c>
      <c r="IB64" s="186" t="s">
        <v>374</v>
      </c>
      <c r="IC64" s="155"/>
      <c r="ID64" s="125">
        <v>1</v>
      </c>
      <c r="IE64" s="130" t="s">
        <v>0</v>
      </c>
      <c r="IF64" s="125">
        <v>3</v>
      </c>
      <c r="IG64" s="185" t="s">
        <v>269</v>
      </c>
      <c r="IH64" s="186" t="s">
        <v>267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267</v>
      </c>
      <c r="IZ64" s="186" t="s">
        <v>257</v>
      </c>
      <c r="JA64" s="155"/>
      <c r="JB64" s="125">
        <v>0</v>
      </c>
      <c r="JC64" s="130" t="s">
        <v>0</v>
      </c>
      <c r="JD64" s="125">
        <v>0</v>
      </c>
      <c r="JE64" s="185" t="s">
        <v>322</v>
      </c>
      <c r="JF64" s="186" t="s">
        <v>322</v>
      </c>
      <c r="JG64" s="155"/>
      <c r="JH64" s="125">
        <v>0</v>
      </c>
      <c r="JI64" s="130" t="s">
        <v>0</v>
      </c>
      <c r="JJ64" s="125">
        <v>2</v>
      </c>
      <c r="JK64" s="185" t="s">
        <v>267</v>
      </c>
      <c r="JL64" s="186" t="s">
        <v>257</v>
      </c>
      <c r="JM64" s="155"/>
      <c r="JN64" s="125"/>
      <c r="JO64" s="130" t="s">
        <v>0</v>
      </c>
      <c r="JP64" s="125"/>
      <c r="JQ64" s="185" t="s">
        <v>322</v>
      </c>
      <c r="JR64" s="186" t="s">
        <v>322</v>
      </c>
      <c r="JS64" s="155"/>
      <c r="JT64" s="125"/>
      <c r="JU64" s="130" t="s">
        <v>0</v>
      </c>
      <c r="JV64" s="125"/>
      <c r="JW64" s="130"/>
      <c r="JX64" s="169"/>
      <c r="JY64" s="155"/>
      <c r="JZ64" s="125">
        <v>1</v>
      </c>
      <c r="KA64" s="130" t="s">
        <v>0</v>
      </c>
      <c r="KB64" s="125">
        <v>3</v>
      </c>
      <c r="KC64" s="185" t="s">
        <v>267</v>
      </c>
      <c r="KD64" s="186" t="s">
        <v>374</v>
      </c>
      <c r="KE64" s="155"/>
      <c r="KF64" s="125">
        <v>4</v>
      </c>
      <c r="KG64" s="130" t="s">
        <v>0</v>
      </c>
      <c r="KH64" s="125">
        <v>1</v>
      </c>
      <c r="KI64" s="185" t="s">
        <v>267</v>
      </c>
      <c r="KJ64" s="186" t="s">
        <v>374</v>
      </c>
      <c r="KK64" s="155"/>
      <c r="KL64" s="125"/>
      <c r="KM64" s="130" t="s">
        <v>0</v>
      </c>
      <c r="KN64" s="125"/>
      <c r="KO64" s="130"/>
      <c r="KP64" s="169"/>
      <c r="KQ64" s="155"/>
      <c r="KR64" s="125">
        <v>1</v>
      </c>
      <c r="KS64" s="130" t="s">
        <v>0</v>
      </c>
      <c r="KT64" s="125">
        <v>4</v>
      </c>
      <c r="KU64" s="185" t="s">
        <v>267</v>
      </c>
      <c r="KV64" s="186" t="s">
        <v>266</v>
      </c>
      <c r="KW64" s="155"/>
      <c r="KX64" s="125"/>
      <c r="KY64" s="130" t="s">
        <v>0</v>
      </c>
      <c r="KZ64" s="125"/>
      <c r="LA64" s="130"/>
      <c r="LB64" s="169"/>
      <c r="LC64" s="155"/>
      <c r="LD64" s="125">
        <v>3</v>
      </c>
      <c r="LE64" s="130" t="s">
        <v>0</v>
      </c>
      <c r="LF64" s="125">
        <v>0</v>
      </c>
      <c r="LG64" s="185" t="s">
        <v>267</v>
      </c>
      <c r="LH64" s="186" t="s">
        <v>257</v>
      </c>
      <c r="LI64" s="155"/>
      <c r="LJ64" s="125"/>
      <c r="LK64" s="130" t="s">
        <v>0</v>
      </c>
      <c r="LL64" s="125"/>
      <c r="LM64" s="130"/>
      <c r="LN64" s="169"/>
      <c r="LO64" s="155"/>
      <c r="LP64" s="125">
        <v>1</v>
      </c>
      <c r="LQ64" s="130" t="s">
        <v>0</v>
      </c>
      <c r="LR64" s="125">
        <v>3</v>
      </c>
      <c r="LS64" s="185" t="s">
        <v>267</v>
      </c>
      <c r="LT64" s="186" t="s">
        <v>257</v>
      </c>
      <c r="LU64" s="155"/>
      <c r="LV64" s="125">
        <v>3</v>
      </c>
      <c r="LW64" s="130" t="s">
        <v>0</v>
      </c>
      <c r="LX64" s="125">
        <v>0</v>
      </c>
      <c r="LY64" s="185" t="s">
        <v>267</v>
      </c>
      <c r="LZ64" s="186" t="s">
        <v>257</v>
      </c>
      <c r="MA64" s="155"/>
      <c r="MB64" s="125"/>
      <c r="MC64" s="130" t="s">
        <v>0</v>
      </c>
      <c r="MD64" s="125"/>
      <c r="ME64" s="185" t="s">
        <v>322</v>
      </c>
      <c r="MF64" s="186" t="s">
        <v>322</v>
      </c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85" t="s">
        <v>322</v>
      </c>
      <c r="MR64" s="186" t="s">
        <v>322</v>
      </c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85" t="s">
        <v>322</v>
      </c>
      <c r="ND64" s="186" t="s">
        <v>322</v>
      </c>
      <c r="NE64" s="155"/>
      <c r="NF64" s="125"/>
      <c r="NG64" s="130" t="s">
        <v>0</v>
      </c>
      <c r="NH64" s="125"/>
      <c r="NI64" s="185" t="s">
        <v>322</v>
      </c>
      <c r="NJ64" s="186" t="s">
        <v>322</v>
      </c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322</v>
      </c>
      <c r="NV64" s="186" t="s">
        <v>322</v>
      </c>
      <c r="NW64" s="163"/>
    </row>
    <row r="65" spans="1:387" ht="15" x14ac:dyDescent="0.2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322</v>
      </c>
      <c r="H65" s="182" t="s">
        <v>322</v>
      </c>
      <c r="I65" s="25"/>
      <c r="J65" s="187"/>
      <c r="K65" s="187" t="s">
        <v>0</v>
      </c>
      <c r="L65" s="187"/>
      <c r="M65" s="185" t="s">
        <v>322</v>
      </c>
      <c r="N65" s="186" t="s">
        <v>322</v>
      </c>
      <c r="O65" s="148"/>
      <c r="P65" s="125">
        <v>2</v>
      </c>
      <c r="Q65" s="130" t="s">
        <v>0</v>
      </c>
      <c r="R65" s="125">
        <v>1</v>
      </c>
      <c r="S65" s="185" t="s">
        <v>269</v>
      </c>
      <c r="T65" s="186" t="s">
        <v>271</v>
      </c>
      <c r="U65" s="155"/>
      <c r="V65" s="125"/>
      <c r="W65" s="130" t="s">
        <v>0</v>
      </c>
      <c r="X65" s="125"/>
      <c r="Y65" s="185" t="s">
        <v>322</v>
      </c>
      <c r="Z65" s="186" t="s">
        <v>322</v>
      </c>
      <c r="AA65" s="155"/>
      <c r="AB65" s="125"/>
      <c r="AC65" s="130" t="s">
        <v>0</v>
      </c>
      <c r="AD65" s="125"/>
      <c r="AE65" s="185" t="s">
        <v>322</v>
      </c>
      <c r="AF65" s="186" t="s">
        <v>322</v>
      </c>
      <c r="AG65" s="155"/>
      <c r="AH65" s="125"/>
      <c r="AI65" s="130" t="s">
        <v>0</v>
      </c>
      <c r="AJ65" s="125"/>
      <c r="AK65" s="185" t="s">
        <v>322</v>
      </c>
      <c r="AL65" s="186" t="s">
        <v>322</v>
      </c>
      <c r="AM65" s="155"/>
      <c r="AN65" s="125">
        <v>1</v>
      </c>
      <c r="AO65" s="130" t="s">
        <v>0</v>
      </c>
      <c r="AP65" s="125">
        <v>2</v>
      </c>
      <c r="AQ65" s="185" t="s">
        <v>267</v>
      </c>
      <c r="AR65" s="186" t="s">
        <v>265</v>
      </c>
      <c r="AS65" s="155"/>
      <c r="AT65" s="125">
        <v>1</v>
      </c>
      <c r="AU65" s="130" t="s">
        <v>0</v>
      </c>
      <c r="AV65" s="125">
        <v>2</v>
      </c>
      <c r="AW65" s="185" t="s">
        <v>267</v>
      </c>
      <c r="AX65" s="186" t="s">
        <v>257</v>
      </c>
      <c r="AY65" s="155"/>
      <c r="AZ65" s="125"/>
      <c r="BA65" s="130" t="s">
        <v>0</v>
      </c>
      <c r="BB65" s="125"/>
      <c r="BC65" s="185" t="s">
        <v>322</v>
      </c>
      <c r="BD65" s="186" t="s">
        <v>322</v>
      </c>
      <c r="BE65" s="155"/>
      <c r="BF65" s="125"/>
      <c r="BG65" s="130" t="s">
        <v>0</v>
      </c>
      <c r="BH65" s="125"/>
      <c r="BI65" s="185" t="s">
        <v>322</v>
      </c>
      <c r="BJ65" s="186" t="s">
        <v>322</v>
      </c>
      <c r="BK65" s="155"/>
      <c r="BL65" s="125"/>
      <c r="BM65" s="130" t="s">
        <v>0</v>
      </c>
      <c r="BN65" s="125"/>
      <c r="BO65" s="185" t="s">
        <v>322</v>
      </c>
      <c r="BP65" s="186" t="s">
        <v>322</v>
      </c>
      <c r="BQ65" s="155"/>
      <c r="BR65" s="125"/>
      <c r="BS65" s="130" t="s">
        <v>0</v>
      </c>
      <c r="BT65" s="125"/>
      <c r="BU65" s="185" t="s">
        <v>322</v>
      </c>
      <c r="BV65" s="186" t="s">
        <v>322</v>
      </c>
      <c r="BW65" s="155"/>
      <c r="BX65" s="125"/>
      <c r="BY65" s="130" t="s">
        <v>0</v>
      </c>
      <c r="BZ65" s="125"/>
      <c r="CA65" s="185" t="s">
        <v>322</v>
      </c>
      <c r="CB65" s="186" t="s">
        <v>322</v>
      </c>
      <c r="CC65" s="155"/>
      <c r="CD65" s="125"/>
      <c r="CE65" s="130" t="s">
        <v>0</v>
      </c>
      <c r="CF65" s="125"/>
      <c r="CG65" s="185" t="s">
        <v>322</v>
      </c>
      <c r="CH65" s="186" t="s">
        <v>322</v>
      </c>
      <c r="CI65" s="155"/>
      <c r="CJ65" s="125"/>
      <c r="CK65" s="130" t="s">
        <v>0</v>
      </c>
      <c r="CL65" s="125"/>
      <c r="CM65" s="185" t="s">
        <v>322</v>
      </c>
      <c r="CN65" s="186" t="s">
        <v>322</v>
      </c>
      <c r="CO65" s="155"/>
      <c r="CP65" s="125"/>
      <c r="CQ65" s="130" t="s">
        <v>0</v>
      </c>
      <c r="CR65" s="125"/>
      <c r="CS65" s="185" t="s">
        <v>322</v>
      </c>
      <c r="CT65" s="186" t="s">
        <v>322</v>
      </c>
      <c r="CU65" s="155"/>
      <c r="CV65" s="125"/>
      <c r="CW65" s="130" t="s">
        <v>0</v>
      </c>
      <c r="CX65" s="125"/>
      <c r="CY65" s="185" t="s">
        <v>322</v>
      </c>
      <c r="CZ65" s="186" t="s">
        <v>322</v>
      </c>
      <c r="DA65" s="155"/>
      <c r="DB65" s="125"/>
      <c r="DC65" s="130" t="s">
        <v>0</v>
      </c>
      <c r="DD65" s="125"/>
      <c r="DE65" s="185" t="s">
        <v>322</v>
      </c>
      <c r="DF65" s="186" t="s">
        <v>322</v>
      </c>
      <c r="DG65" s="155"/>
      <c r="DH65" s="125"/>
      <c r="DI65" s="130" t="s">
        <v>0</v>
      </c>
      <c r="DJ65" s="125"/>
      <c r="DK65" s="185" t="s">
        <v>322</v>
      </c>
      <c r="DL65" s="186" t="s">
        <v>322</v>
      </c>
      <c r="DM65" s="155"/>
      <c r="DN65" s="125"/>
      <c r="DO65" s="130" t="s">
        <v>0</v>
      </c>
      <c r="DP65" s="125"/>
      <c r="DQ65" s="185" t="s">
        <v>322</v>
      </c>
      <c r="DR65" s="186" t="s">
        <v>322</v>
      </c>
      <c r="DS65" s="155"/>
      <c r="DT65" s="125"/>
      <c r="DU65" s="130" t="s">
        <v>0</v>
      </c>
      <c r="DV65" s="125"/>
      <c r="DW65" s="185" t="s">
        <v>322</v>
      </c>
      <c r="DX65" s="186" t="s">
        <v>322</v>
      </c>
      <c r="DY65" s="155"/>
      <c r="DZ65" s="125"/>
      <c r="EA65" s="130" t="s">
        <v>0</v>
      </c>
      <c r="EB65" s="125"/>
      <c r="EC65" s="185" t="s">
        <v>322</v>
      </c>
      <c r="ED65" s="186" t="s">
        <v>322</v>
      </c>
      <c r="EE65" s="155"/>
      <c r="EF65" s="125"/>
      <c r="EG65" s="130" t="s">
        <v>0</v>
      </c>
      <c r="EH65" s="125"/>
      <c r="EI65" s="185" t="s">
        <v>322</v>
      </c>
      <c r="EJ65" s="186" t="s">
        <v>322</v>
      </c>
      <c r="EK65" s="155"/>
      <c r="EL65" s="125"/>
      <c r="EM65" s="130" t="s">
        <v>0</v>
      </c>
      <c r="EN65" s="125"/>
      <c r="EO65" s="185" t="s">
        <v>322</v>
      </c>
      <c r="EP65" s="186" t="s">
        <v>322</v>
      </c>
      <c r="EQ65" s="155"/>
      <c r="ER65" s="125"/>
      <c r="ES65" s="130" t="s">
        <v>0</v>
      </c>
      <c r="ET65" s="125"/>
      <c r="EU65" s="185" t="s">
        <v>322</v>
      </c>
      <c r="EV65" s="186" t="s">
        <v>322</v>
      </c>
      <c r="EW65" s="155"/>
      <c r="EX65" s="125"/>
      <c r="EY65" s="130" t="s">
        <v>0</v>
      </c>
      <c r="EZ65" s="125"/>
      <c r="FA65" s="185" t="s">
        <v>322</v>
      </c>
      <c r="FB65" s="186" t="s">
        <v>322</v>
      </c>
      <c r="FC65" s="155"/>
      <c r="FD65" s="125"/>
      <c r="FE65" s="130" t="s">
        <v>0</v>
      </c>
      <c r="FF65" s="125"/>
      <c r="FG65" s="185" t="s">
        <v>322</v>
      </c>
      <c r="FH65" s="186" t="s">
        <v>322</v>
      </c>
      <c r="FI65" s="155"/>
      <c r="FJ65" s="125"/>
      <c r="FK65" s="130" t="s">
        <v>0</v>
      </c>
      <c r="FL65" s="125"/>
      <c r="FM65" s="185" t="s">
        <v>322</v>
      </c>
      <c r="FN65" s="186" t="s">
        <v>322</v>
      </c>
      <c r="FO65" s="155"/>
      <c r="FP65" s="125"/>
      <c r="FQ65" s="130" t="s">
        <v>0</v>
      </c>
      <c r="FR65" s="125"/>
      <c r="FS65" s="185" t="s">
        <v>322</v>
      </c>
      <c r="FT65" s="186" t="s">
        <v>322</v>
      </c>
      <c r="FU65" s="155"/>
      <c r="FV65" s="125"/>
      <c r="FW65" s="130" t="s">
        <v>0</v>
      </c>
      <c r="FX65" s="125"/>
      <c r="FY65" s="185" t="s">
        <v>322</v>
      </c>
      <c r="FZ65" s="186" t="s">
        <v>322</v>
      </c>
      <c r="GA65" s="155"/>
      <c r="GB65" s="125"/>
      <c r="GC65" s="196" t="s">
        <v>0</v>
      </c>
      <c r="GD65" s="125"/>
      <c r="GE65" s="185" t="s">
        <v>322</v>
      </c>
      <c r="GF65" s="186" t="s">
        <v>322</v>
      </c>
      <c r="GG65" s="155"/>
      <c r="GH65" s="125"/>
      <c r="GI65" s="130" t="s">
        <v>0</v>
      </c>
      <c r="GJ65" s="125"/>
      <c r="GK65" s="185" t="s">
        <v>322</v>
      </c>
      <c r="GL65" s="186" t="s">
        <v>322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322</v>
      </c>
      <c r="GX65" s="186" t="s">
        <v>322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322</v>
      </c>
      <c r="HJ65" s="186" t="s">
        <v>322</v>
      </c>
      <c r="HK65" s="155"/>
      <c r="HL65" s="125"/>
      <c r="HM65" s="130" t="s">
        <v>0</v>
      </c>
      <c r="HN65" s="125"/>
      <c r="HO65" s="185" t="s">
        <v>322</v>
      </c>
      <c r="HP65" s="186" t="s">
        <v>322</v>
      </c>
      <c r="HQ65" s="155"/>
      <c r="HR65" s="125"/>
      <c r="HS65" s="130" t="s">
        <v>0</v>
      </c>
      <c r="HT65" s="125"/>
      <c r="HU65" s="185" t="s">
        <v>322</v>
      </c>
      <c r="HV65" s="186" t="s">
        <v>322</v>
      </c>
      <c r="HW65" s="155"/>
      <c r="HX65" s="125"/>
      <c r="HY65" s="130" t="s">
        <v>0</v>
      </c>
      <c r="HZ65" s="125"/>
      <c r="IA65" s="185" t="s">
        <v>322</v>
      </c>
      <c r="IB65" s="186" t="s">
        <v>322</v>
      </c>
      <c r="IC65" s="155"/>
      <c r="ID65" s="125"/>
      <c r="IE65" s="130" t="s">
        <v>0</v>
      </c>
      <c r="IF65" s="125"/>
      <c r="IG65" s="185" t="s">
        <v>322</v>
      </c>
      <c r="IH65" s="186" t="s">
        <v>322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322</v>
      </c>
      <c r="IZ65" s="186" t="s">
        <v>322</v>
      </c>
      <c r="JA65" s="155"/>
      <c r="JB65" s="125"/>
      <c r="JC65" s="130" t="s">
        <v>0</v>
      </c>
      <c r="JD65" s="125"/>
      <c r="JE65" s="185" t="s">
        <v>322</v>
      </c>
      <c r="JF65" s="186" t="s">
        <v>322</v>
      </c>
      <c r="JG65" s="155"/>
      <c r="JH65" s="125"/>
      <c r="JI65" s="130" t="s">
        <v>0</v>
      </c>
      <c r="JJ65" s="125"/>
      <c r="JK65" s="185" t="s">
        <v>322</v>
      </c>
      <c r="JL65" s="186" t="s">
        <v>322</v>
      </c>
      <c r="JM65" s="155"/>
      <c r="JN65" s="125"/>
      <c r="JO65" s="130" t="s">
        <v>0</v>
      </c>
      <c r="JP65" s="125"/>
      <c r="JQ65" s="185" t="s">
        <v>322</v>
      </c>
      <c r="JR65" s="186" t="s">
        <v>322</v>
      </c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85" t="s">
        <v>322</v>
      </c>
      <c r="KD65" s="186" t="s">
        <v>322</v>
      </c>
      <c r="KE65" s="155"/>
      <c r="KF65" s="125"/>
      <c r="KG65" s="130" t="s">
        <v>0</v>
      </c>
      <c r="KH65" s="125"/>
      <c r="KI65" s="185" t="s">
        <v>322</v>
      </c>
      <c r="KJ65" s="186" t="s">
        <v>322</v>
      </c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85" t="s">
        <v>322</v>
      </c>
      <c r="KV65" s="186" t="s">
        <v>322</v>
      </c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85" t="s">
        <v>322</v>
      </c>
      <c r="LH65" s="186" t="s">
        <v>322</v>
      </c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85" t="s">
        <v>322</v>
      </c>
      <c r="LT65" s="186" t="s">
        <v>322</v>
      </c>
      <c r="LU65" s="155"/>
      <c r="LV65" s="125"/>
      <c r="LW65" s="130" t="s">
        <v>0</v>
      </c>
      <c r="LX65" s="125"/>
      <c r="LY65" s="185" t="s">
        <v>322</v>
      </c>
      <c r="LZ65" s="186" t="s">
        <v>322</v>
      </c>
      <c r="MA65" s="155"/>
      <c r="MB65" s="125"/>
      <c r="MC65" s="130" t="s">
        <v>0</v>
      </c>
      <c r="MD65" s="125"/>
      <c r="ME65" s="185" t="s">
        <v>322</v>
      </c>
      <c r="MF65" s="186" t="s">
        <v>322</v>
      </c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85" t="s">
        <v>322</v>
      </c>
      <c r="MR65" s="186" t="s">
        <v>322</v>
      </c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85" t="s">
        <v>322</v>
      </c>
      <c r="ND65" s="186" t="s">
        <v>322</v>
      </c>
      <c r="NE65" s="155"/>
      <c r="NF65" s="125"/>
      <c r="NG65" s="130" t="s">
        <v>0</v>
      </c>
      <c r="NH65" s="125"/>
      <c r="NI65" s="185" t="s">
        <v>322</v>
      </c>
      <c r="NJ65" s="186" t="s">
        <v>322</v>
      </c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322</v>
      </c>
      <c r="NV65" s="186" t="s">
        <v>322</v>
      </c>
      <c r="NW65" s="163"/>
    </row>
    <row r="66" spans="1:387" ht="15" x14ac:dyDescent="0.2">
      <c r="A66" s="123">
        <f>IF(B66="","",VLOOKUP(B66,'Registrovaní tipéri'!$A$2:$B$101,2,FALSE))</f>
        <v>46</v>
      </c>
      <c r="B66" s="172" t="s">
        <v>243</v>
      </c>
      <c r="C66" s="124"/>
      <c r="D66" s="170">
        <v>2</v>
      </c>
      <c r="E66" s="175" t="s">
        <v>0</v>
      </c>
      <c r="F66" s="167">
        <v>2</v>
      </c>
      <c r="G66" s="184" t="s">
        <v>267</v>
      </c>
      <c r="H66" s="182" t="s">
        <v>322</v>
      </c>
      <c r="I66" s="25"/>
      <c r="J66" s="187">
        <v>0</v>
      </c>
      <c r="K66" s="187" t="s">
        <v>0</v>
      </c>
      <c r="L66" s="187">
        <v>1</v>
      </c>
      <c r="M66" s="185" t="s">
        <v>269</v>
      </c>
      <c r="N66" s="186" t="s">
        <v>257</v>
      </c>
      <c r="O66" s="148"/>
      <c r="P66" s="125">
        <v>3</v>
      </c>
      <c r="Q66" s="130" t="s">
        <v>0</v>
      </c>
      <c r="R66" s="125">
        <v>0</v>
      </c>
      <c r="S66" s="185" t="s">
        <v>269</v>
      </c>
      <c r="T66" s="186" t="s">
        <v>271</v>
      </c>
      <c r="U66" s="155"/>
      <c r="V66" s="125">
        <v>0</v>
      </c>
      <c r="W66" s="130" t="s">
        <v>0</v>
      </c>
      <c r="X66" s="125">
        <v>7</v>
      </c>
      <c r="Y66" s="185" t="s">
        <v>322</v>
      </c>
      <c r="Z66" s="186" t="s">
        <v>267</v>
      </c>
      <c r="AA66" s="155"/>
      <c r="AB66" s="125"/>
      <c r="AC66" s="130" t="s">
        <v>0</v>
      </c>
      <c r="AD66" s="125"/>
      <c r="AE66" s="185" t="s">
        <v>322</v>
      </c>
      <c r="AF66" s="186" t="s">
        <v>322</v>
      </c>
      <c r="AG66" s="155"/>
      <c r="AH66" s="125"/>
      <c r="AI66" s="130" t="s">
        <v>0</v>
      </c>
      <c r="AJ66" s="125"/>
      <c r="AK66" s="185" t="s">
        <v>322</v>
      </c>
      <c r="AL66" s="186" t="s">
        <v>322</v>
      </c>
      <c r="AM66" s="155"/>
      <c r="AN66" s="125"/>
      <c r="AO66" s="130" t="s">
        <v>0</v>
      </c>
      <c r="AP66" s="125"/>
      <c r="AQ66" s="185" t="s">
        <v>322</v>
      </c>
      <c r="AR66" s="186" t="s">
        <v>322</v>
      </c>
      <c r="AS66" s="155"/>
      <c r="AT66" s="125"/>
      <c r="AU66" s="130" t="s">
        <v>0</v>
      </c>
      <c r="AV66" s="125"/>
      <c r="AW66" s="185" t="s">
        <v>322</v>
      </c>
      <c r="AX66" s="186" t="s">
        <v>322</v>
      </c>
      <c r="AY66" s="155"/>
      <c r="AZ66" s="125"/>
      <c r="BA66" s="130" t="s">
        <v>0</v>
      </c>
      <c r="BB66" s="125"/>
      <c r="BC66" s="185" t="s">
        <v>322</v>
      </c>
      <c r="BD66" s="186" t="s">
        <v>322</v>
      </c>
      <c r="BE66" s="155"/>
      <c r="BF66" s="125"/>
      <c r="BG66" s="130" t="s">
        <v>0</v>
      </c>
      <c r="BH66" s="125"/>
      <c r="BI66" s="185" t="s">
        <v>322</v>
      </c>
      <c r="BJ66" s="186" t="s">
        <v>322</v>
      </c>
      <c r="BK66" s="155"/>
      <c r="BL66" s="125"/>
      <c r="BM66" s="130" t="s">
        <v>0</v>
      </c>
      <c r="BN66" s="125"/>
      <c r="BO66" s="185" t="s">
        <v>322</v>
      </c>
      <c r="BP66" s="186" t="s">
        <v>322</v>
      </c>
      <c r="BQ66" s="155"/>
      <c r="BR66" s="125"/>
      <c r="BS66" s="130" t="s">
        <v>0</v>
      </c>
      <c r="BT66" s="125"/>
      <c r="BU66" s="185" t="s">
        <v>322</v>
      </c>
      <c r="BV66" s="186" t="s">
        <v>322</v>
      </c>
      <c r="BW66" s="155"/>
      <c r="BX66" s="125"/>
      <c r="BY66" s="130" t="s">
        <v>0</v>
      </c>
      <c r="BZ66" s="125"/>
      <c r="CA66" s="185" t="s">
        <v>322</v>
      </c>
      <c r="CB66" s="186" t="s">
        <v>322</v>
      </c>
      <c r="CC66" s="155"/>
      <c r="CD66" s="125"/>
      <c r="CE66" s="130" t="s">
        <v>0</v>
      </c>
      <c r="CF66" s="125"/>
      <c r="CG66" s="185" t="s">
        <v>322</v>
      </c>
      <c r="CH66" s="186" t="s">
        <v>322</v>
      </c>
      <c r="CI66" s="155"/>
      <c r="CJ66" s="125"/>
      <c r="CK66" s="130" t="s">
        <v>0</v>
      </c>
      <c r="CL66" s="125"/>
      <c r="CM66" s="185" t="s">
        <v>322</v>
      </c>
      <c r="CN66" s="186" t="s">
        <v>322</v>
      </c>
      <c r="CO66" s="155"/>
      <c r="CP66" s="125"/>
      <c r="CQ66" s="130" t="s">
        <v>0</v>
      </c>
      <c r="CR66" s="125"/>
      <c r="CS66" s="185" t="s">
        <v>322</v>
      </c>
      <c r="CT66" s="186" t="s">
        <v>322</v>
      </c>
      <c r="CU66" s="155"/>
      <c r="CV66" s="125"/>
      <c r="CW66" s="130" t="s">
        <v>0</v>
      </c>
      <c r="CX66" s="125"/>
      <c r="CY66" s="185" t="s">
        <v>322</v>
      </c>
      <c r="CZ66" s="186" t="s">
        <v>322</v>
      </c>
      <c r="DA66" s="155"/>
      <c r="DB66" s="125"/>
      <c r="DC66" s="130" t="s">
        <v>0</v>
      </c>
      <c r="DD66" s="125"/>
      <c r="DE66" s="185" t="s">
        <v>322</v>
      </c>
      <c r="DF66" s="186" t="s">
        <v>322</v>
      </c>
      <c r="DG66" s="155"/>
      <c r="DH66" s="125"/>
      <c r="DI66" s="130" t="s">
        <v>0</v>
      </c>
      <c r="DJ66" s="125"/>
      <c r="DK66" s="185" t="s">
        <v>322</v>
      </c>
      <c r="DL66" s="186" t="s">
        <v>322</v>
      </c>
      <c r="DM66" s="155"/>
      <c r="DN66" s="125"/>
      <c r="DO66" s="130" t="s">
        <v>0</v>
      </c>
      <c r="DP66" s="125"/>
      <c r="DQ66" s="185" t="s">
        <v>322</v>
      </c>
      <c r="DR66" s="186" t="s">
        <v>322</v>
      </c>
      <c r="DS66" s="155"/>
      <c r="DT66" s="125"/>
      <c r="DU66" s="130" t="s">
        <v>0</v>
      </c>
      <c r="DV66" s="125"/>
      <c r="DW66" s="185" t="s">
        <v>322</v>
      </c>
      <c r="DX66" s="186" t="s">
        <v>322</v>
      </c>
      <c r="DY66" s="155"/>
      <c r="DZ66" s="125"/>
      <c r="EA66" s="130" t="s">
        <v>0</v>
      </c>
      <c r="EB66" s="125"/>
      <c r="EC66" s="185" t="s">
        <v>322</v>
      </c>
      <c r="ED66" s="186" t="s">
        <v>322</v>
      </c>
      <c r="EE66" s="155"/>
      <c r="EF66" s="125"/>
      <c r="EG66" s="130" t="s">
        <v>0</v>
      </c>
      <c r="EH66" s="125"/>
      <c r="EI66" s="185" t="s">
        <v>322</v>
      </c>
      <c r="EJ66" s="186" t="s">
        <v>322</v>
      </c>
      <c r="EK66" s="155"/>
      <c r="EL66" s="125"/>
      <c r="EM66" s="130" t="s">
        <v>0</v>
      </c>
      <c r="EN66" s="125"/>
      <c r="EO66" s="185" t="s">
        <v>322</v>
      </c>
      <c r="EP66" s="186" t="s">
        <v>322</v>
      </c>
      <c r="EQ66" s="155"/>
      <c r="ER66" s="125"/>
      <c r="ES66" s="130" t="s">
        <v>0</v>
      </c>
      <c r="ET66" s="125"/>
      <c r="EU66" s="185" t="s">
        <v>322</v>
      </c>
      <c r="EV66" s="186" t="s">
        <v>322</v>
      </c>
      <c r="EW66" s="155"/>
      <c r="EX66" s="125"/>
      <c r="EY66" s="130" t="s">
        <v>0</v>
      </c>
      <c r="EZ66" s="125"/>
      <c r="FA66" s="185" t="s">
        <v>322</v>
      </c>
      <c r="FB66" s="186" t="s">
        <v>322</v>
      </c>
      <c r="FC66" s="155"/>
      <c r="FD66" s="125"/>
      <c r="FE66" s="130" t="s">
        <v>0</v>
      </c>
      <c r="FF66" s="125"/>
      <c r="FG66" s="185" t="s">
        <v>322</v>
      </c>
      <c r="FH66" s="186" t="s">
        <v>322</v>
      </c>
      <c r="FI66" s="155"/>
      <c r="FJ66" s="125"/>
      <c r="FK66" s="130" t="s">
        <v>0</v>
      </c>
      <c r="FL66" s="125"/>
      <c r="FM66" s="185" t="s">
        <v>322</v>
      </c>
      <c r="FN66" s="186" t="s">
        <v>322</v>
      </c>
      <c r="FO66" s="155"/>
      <c r="FP66" s="125"/>
      <c r="FQ66" s="130" t="s">
        <v>0</v>
      </c>
      <c r="FR66" s="125"/>
      <c r="FS66" s="185" t="s">
        <v>322</v>
      </c>
      <c r="FT66" s="186" t="s">
        <v>322</v>
      </c>
      <c r="FU66" s="155"/>
      <c r="FV66" s="125"/>
      <c r="FW66" s="130" t="s">
        <v>0</v>
      </c>
      <c r="FX66" s="125"/>
      <c r="FY66" s="185" t="s">
        <v>322</v>
      </c>
      <c r="FZ66" s="186" t="s">
        <v>322</v>
      </c>
      <c r="GA66" s="155"/>
      <c r="GB66" s="125"/>
      <c r="GC66" s="196" t="s">
        <v>0</v>
      </c>
      <c r="GD66" s="125"/>
      <c r="GE66" s="185" t="s">
        <v>322</v>
      </c>
      <c r="GF66" s="186" t="s">
        <v>322</v>
      </c>
      <c r="GG66" s="155"/>
      <c r="GH66" s="125"/>
      <c r="GI66" s="130" t="s">
        <v>0</v>
      </c>
      <c r="GJ66" s="125"/>
      <c r="GK66" s="185" t="s">
        <v>322</v>
      </c>
      <c r="GL66" s="186" t="s">
        <v>322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322</v>
      </c>
      <c r="GX66" s="186" t="s">
        <v>322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322</v>
      </c>
      <c r="HJ66" s="186" t="s">
        <v>322</v>
      </c>
      <c r="HK66" s="155"/>
      <c r="HL66" s="125"/>
      <c r="HM66" s="130" t="s">
        <v>0</v>
      </c>
      <c r="HN66" s="125"/>
      <c r="HO66" s="185" t="s">
        <v>322</v>
      </c>
      <c r="HP66" s="186" t="s">
        <v>322</v>
      </c>
      <c r="HQ66" s="155"/>
      <c r="HR66" s="125"/>
      <c r="HS66" s="130" t="s">
        <v>0</v>
      </c>
      <c r="HT66" s="125"/>
      <c r="HU66" s="185" t="s">
        <v>322</v>
      </c>
      <c r="HV66" s="186" t="s">
        <v>322</v>
      </c>
      <c r="HW66" s="155"/>
      <c r="HX66" s="125"/>
      <c r="HY66" s="130" t="s">
        <v>0</v>
      </c>
      <c r="HZ66" s="125"/>
      <c r="IA66" s="185" t="s">
        <v>322</v>
      </c>
      <c r="IB66" s="186" t="s">
        <v>322</v>
      </c>
      <c r="IC66" s="155"/>
      <c r="ID66" s="125"/>
      <c r="IE66" s="130" t="s">
        <v>0</v>
      </c>
      <c r="IF66" s="125"/>
      <c r="IG66" s="185" t="s">
        <v>322</v>
      </c>
      <c r="IH66" s="186" t="s">
        <v>322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322</v>
      </c>
      <c r="IZ66" s="186" t="s">
        <v>322</v>
      </c>
      <c r="JA66" s="155"/>
      <c r="JB66" s="125"/>
      <c r="JC66" s="130" t="s">
        <v>0</v>
      </c>
      <c r="JD66" s="125"/>
      <c r="JE66" s="185" t="s">
        <v>322</v>
      </c>
      <c r="JF66" s="186" t="s">
        <v>322</v>
      </c>
      <c r="JG66" s="155"/>
      <c r="JH66" s="125"/>
      <c r="JI66" s="130" t="s">
        <v>0</v>
      </c>
      <c r="JJ66" s="125"/>
      <c r="JK66" s="185" t="s">
        <v>322</v>
      </c>
      <c r="JL66" s="186" t="s">
        <v>322</v>
      </c>
      <c r="JM66" s="155"/>
      <c r="JN66" s="125"/>
      <c r="JO66" s="130" t="s">
        <v>0</v>
      </c>
      <c r="JP66" s="125"/>
      <c r="JQ66" s="185" t="s">
        <v>322</v>
      </c>
      <c r="JR66" s="186" t="s">
        <v>322</v>
      </c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85" t="s">
        <v>322</v>
      </c>
      <c r="KD66" s="186" t="s">
        <v>322</v>
      </c>
      <c r="KE66" s="155"/>
      <c r="KF66" s="125"/>
      <c r="KG66" s="130" t="s">
        <v>0</v>
      </c>
      <c r="KH66" s="125"/>
      <c r="KI66" s="185" t="s">
        <v>322</v>
      </c>
      <c r="KJ66" s="186" t="s">
        <v>322</v>
      </c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85" t="s">
        <v>322</v>
      </c>
      <c r="KV66" s="186" t="s">
        <v>322</v>
      </c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85" t="s">
        <v>322</v>
      </c>
      <c r="LH66" s="186" t="s">
        <v>322</v>
      </c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85" t="s">
        <v>322</v>
      </c>
      <c r="LT66" s="186" t="s">
        <v>322</v>
      </c>
      <c r="LU66" s="155"/>
      <c r="LV66" s="125"/>
      <c r="LW66" s="130" t="s">
        <v>0</v>
      </c>
      <c r="LX66" s="125"/>
      <c r="LY66" s="185" t="s">
        <v>322</v>
      </c>
      <c r="LZ66" s="186" t="s">
        <v>322</v>
      </c>
      <c r="MA66" s="155"/>
      <c r="MB66" s="125"/>
      <c r="MC66" s="130" t="s">
        <v>0</v>
      </c>
      <c r="MD66" s="125"/>
      <c r="ME66" s="185" t="s">
        <v>322</v>
      </c>
      <c r="MF66" s="186" t="s">
        <v>322</v>
      </c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85" t="s">
        <v>322</v>
      </c>
      <c r="MR66" s="186" t="s">
        <v>322</v>
      </c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85" t="s">
        <v>322</v>
      </c>
      <c r="ND66" s="186" t="s">
        <v>322</v>
      </c>
      <c r="NE66" s="155"/>
      <c r="NF66" s="125"/>
      <c r="NG66" s="130" t="s">
        <v>0</v>
      </c>
      <c r="NH66" s="125"/>
      <c r="NI66" s="185" t="s">
        <v>322</v>
      </c>
      <c r="NJ66" s="186" t="s">
        <v>322</v>
      </c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322</v>
      </c>
      <c r="NV66" s="186" t="s">
        <v>322</v>
      </c>
      <c r="NW66" s="163"/>
    </row>
    <row r="67" spans="1:387" ht="15" x14ac:dyDescent="0.2">
      <c r="A67" s="123">
        <f>IF(B67="","",VLOOKUP(B67,'Registrovaní tipéri'!$A$2:$B$101,2,FALSE))</f>
        <v>26</v>
      </c>
      <c r="B67" s="172" t="s">
        <v>236</v>
      </c>
      <c r="C67" s="124"/>
      <c r="D67" s="170">
        <v>2</v>
      </c>
      <c r="E67" s="175" t="s">
        <v>0</v>
      </c>
      <c r="F67" s="167">
        <v>2</v>
      </c>
      <c r="G67" s="184" t="s">
        <v>267</v>
      </c>
      <c r="H67" s="183" t="s">
        <v>266</v>
      </c>
      <c r="I67" s="25"/>
      <c r="J67" s="187">
        <v>0</v>
      </c>
      <c r="K67" s="187" t="s">
        <v>0</v>
      </c>
      <c r="L67" s="187">
        <v>3</v>
      </c>
      <c r="M67" s="185" t="s">
        <v>267</v>
      </c>
      <c r="N67" s="186" t="s">
        <v>254</v>
      </c>
      <c r="O67" s="148"/>
      <c r="P67" s="125">
        <v>2</v>
      </c>
      <c r="Q67" s="130" t="s">
        <v>0</v>
      </c>
      <c r="R67" s="125">
        <v>0</v>
      </c>
      <c r="S67" s="185" t="s">
        <v>271</v>
      </c>
      <c r="T67" s="186" t="s">
        <v>265</v>
      </c>
      <c r="U67" s="155"/>
      <c r="V67" s="125">
        <v>1</v>
      </c>
      <c r="W67" s="130" t="s">
        <v>0</v>
      </c>
      <c r="X67" s="125">
        <v>2</v>
      </c>
      <c r="Y67" s="185" t="s">
        <v>271</v>
      </c>
      <c r="Z67" s="186" t="s">
        <v>266</v>
      </c>
      <c r="AA67" s="155"/>
      <c r="AB67" s="125">
        <v>3</v>
      </c>
      <c r="AC67" s="130" t="s">
        <v>0</v>
      </c>
      <c r="AD67" s="125">
        <v>0</v>
      </c>
      <c r="AE67" s="192" t="s">
        <v>267</v>
      </c>
      <c r="AF67" s="193" t="s">
        <v>265</v>
      </c>
      <c r="AG67" s="155"/>
      <c r="AH67" s="125">
        <v>2</v>
      </c>
      <c r="AI67" s="130" t="s">
        <v>0</v>
      </c>
      <c r="AJ67" s="125">
        <v>1</v>
      </c>
      <c r="AK67" s="185" t="s">
        <v>271</v>
      </c>
      <c r="AL67" s="186" t="s">
        <v>267</v>
      </c>
      <c r="AM67" s="155"/>
      <c r="AN67" s="125">
        <v>0</v>
      </c>
      <c r="AO67" s="130" t="s">
        <v>0</v>
      </c>
      <c r="AP67" s="125">
        <v>1</v>
      </c>
      <c r="AQ67" s="185" t="s">
        <v>269</v>
      </c>
      <c r="AR67" s="186" t="s">
        <v>267</v>
      </c>
      <c r="AS67" s="155"/>
      <c r="AT67" s="125">
        <v>1</v>
      </c>
      <c r="AU67" s="130" t="s">
        <v>0</v>
      </c>
      <c r="AV67" s="125">
        <v>2</v>
      </c>
      <c r="AW67" s="185" t="s">
        <v>271</v>
      </c>
      <c r="AX67" s="186" t="s">
        <v>257</v>
      </c>
      <c r="AY67" s="155"/>
      <c r="AZ67" s="125"/>
      <c r="BA67" s="130" t="s">
        <v>0</v>
      </c>
      <c r="BB67" s="125"/>
      <c r="BC67" s="185" t="s">
        <v>322</v>
      </c>
      <c r="BD67" s="186" t="s">
        <v>322</v>
      </c>
      <c r="BE67" s="155"/>
      <c r="BF67" s="125">
        <v>1</v>
      </c>
      <c r="BG67" s="130" t="s">
        <v>0</v>
      </c>
      <c r="BH67" s="125">
        <v>1</v>
      </c>
      <c r="BI67" s="185" t="s">
        <v>339</v>
      </c>
      <c r="BJ67" s="186" t="s">
        <v>254</v>
      </c>
      <c r="BK67" s="155"/>
      <c r="BL67" s="125">
        <v>1</v>
      </c>
      <c r="BM67" s="130" t="s">
        <v>0</v>
      </c>
      <c r="BN67" s="125">
        <v>0</v>
      </c>
      <c r="BO67" s="185" t="s">
        <v>416</v>
      </c>
      <c r="BP67" s="186" t="s">
        <v>413</v>
      </c>
      <c r="BQ67" s="155"/>
      <c r="BR67" s="125">
        <v>2</v>
      </c>
      <c r="BS67" s="130" t="s">
        <v>0</v>
      </c>
      <c r="BT67" s="125">
        <v>1</v>
      </c>
      <c r="BU67" s="185" t="s">
        <v>267</v>
      </c>
      <c r="BV67" s="186" t="s">
        <v>252</v>
      </c>
      <c r="BW67" s="155"/>
      <c r="BX67" s="125">
        <v>2</v>
      </c>
      <c r="BY67" s="130" t="s">
        <v>0</v>
      </c>
      <c r="BZ67" s="125">
        <v>0</v>
      </c>
      <c r="CA67" s="130" t="s">
        <v>269</v>
      </c>
      <c r="CB67" s="169" t="s">
        <v>265</v>
      </c>
      <c r="CC67" s="155"/>
      <c r="CD67" s="125">
        <v>2</v>
      </c>
      <c r="CE67" s="130" t="s">
        <v>0</v>
      </c>
      <c r="CF67" s="125">
        <v>1</v>
      </c>
      <c r="CG67" s="185" t="s">
        <v>341</v>
      </c>
      <c r="CH67" s="186" t="s">
        <v>267</v>
      </c>
      <c r="CI67" s="155"/>
      <c r="CJ67" s="125">
        <v>1</v>
      </c>
      <c r="CK67" s="130" t="s">
        <v>0</v>
      </c>
      <c r="CL67" s="125">
        <v>2</v>
      </c>
      <c r="CM67" s="185" t="s">
        <v>266</v>
      </c>
      <c r="CN67" s="186" t="s">
        <v>267</v>
      </c>
      <c r="CO67" s="155"/>
      <c r="CP67" s="125">
        <v>2</v>
      </c>
      <c r="CQ67" s="130" t="s">
        <v>0</v>
      </c>
      <c r="CR67" s="125">
        <v>3</v>
      </c>
      <c r="CS67" s="185" t="s">
        <v>311</v>
      </c>
      <c r="CT67" s="186" t="s">
        <v>310</v>
      </c>
      <c r="CU67" s="155"/>
      <c r="CV67" s="125">
        <v>1</v>
      </c>
      <c r="CW67" s="130" t="s">
        <v>0</v>
      </c>
      <c r="CX67" s="125">
        <v>0</v>
      </c>
      <c r="CY67" s="185" t="s">
        <v>269</v>
      </c>
      <c r="CZ67" s="186" t="s">
        <v>267</v>
      </c>
      <c r="DA67" s="155"/>
      <c r="DB67" s="125">
        <v>0</v>
      </c>
      <c r="DC67" s="130" t="s">
        <v>0</v>
      </c>
      <c r="DD67" s="125">
        <v>2</v>
      </c>
      <c r="DE67" s="185" t="s">
        <v>269</v>
      </c>
      <c r="DF67" s="186" t="s">
        <v>265</v>
      </c>
      <c r="DG67" s="155"/>
      <c r="DH67" s="125">
        <v>1</v>
      </c>
      <c r="DI67" s="130" t="s">
        <v>0</v>
      </c>
      <c r="DJ67" s="125">
        <v>1</v>
      </c>
      <c r="DK67" s="185" t="s">
        <v>358</v>
      </c>
      <c r="DL67" s="186" t="s">
        <v>357</v>
      </c>
      <c r="DM67" s="155"/>
      <c r="DN67" s="125">
        <v>2</v>
      </c>
      <c r="DO67" s="130" t="s">
        <v>0</v>
      </c>
      <c r="DP67" s="125">
        <v>0</v>
      </c>
      <c r="DQ67" s="185" t="s">
        <v>269</v>
      </c>
      <c r="DR67" s="186" t="s">
        <v>254</v>
      </c>
      <c r="DS67" s="155"/>
      <c r="DT67" s="125">
        <v>2</v>
      </c>
      <c r="DU67" s="130" t="s">
        <v>0</v>
      </c>
      <c r="DV67" s="125">
        <v>1</v>
      </c>
      <c r="DW67" s="185" t="s">
        <v>360</v>
      </c>
      <c r="DX67" s="186" t="s">
        <v>254</v>
      </c>
      <c r="DY67" s="155"/>
      <c r="DZ67" s="125">
        <v>1</v>
      </c>
      <c r="EA67" s="130" t="s">
        <v>0</v>
      </c>
      <c r="EB67" s="125">
        <v>2</v>
      </c>
      <c r="EC67" s="185" t="s">
        <v>269</v>
      </c>
      <c r="ED67" s="186" t="s">
        <v>254</v>
      </c>
      <c r="EE67" s="155"/>
      <c r="EF67" s="125">
        <v>2</v>
      </c>
      <c r="EG67" s="130" t="s">
        <v>0</v>
      </c>
      <c r="EH67" s="125">
        <v>0</v>
      </c>
      <c r="EI67" s="185" t="s">
        <v>270</v>
      </c>
      <c r="EJ67" s="186" t="s">
        <v>263</v>
      </c>
      <c r="EK67" s="155"/>
      <c r="EL67" s="125"/>
      <c r="EM67" s="130" t="s">
        <v>0</v>
      </c>
      <c r="EN67" s="125"/>
      <c r="EO67" s="185" t="s">
        <v>322</v>
      </c>
      <c r="EP67" s="186" t="s">
        <v>322</v>
      </c>
      <c r="EQ67" s="155"/>
      <c r="ER67" s="125">
        <v>2</v>
      </c>
      <c r="ES67" s="130" t="s">
        <v>0</v>
      </c>
      <c r="ET67" s="125">
        <v>2</v>
      </c>
      <c r="EU67" s="185" t="s">
        <v>311</v>
      </c>
      <c r="EV67" s="186" t="s">
        <v>266</v>
      </c>
      <c r="EW67" s="155"/>
      <c r="EX67" s="125">
        <v>0</v>
      </c>
      <c r="EY67" s="130" t="s">
        <v>0</v>
      </c>
      <c r="EZ67" s="125">
        <v>2</v>
      </c>
      <c r="FA67" s="185" t="s">
        <v>269</v>
      </c>
      <c r="FB67" s="186" t="s">
        <v>262</v>
      </c>
      <c r="FC67" s="155"/>
      <c r="FD67" s="125">
        <v>3</v>
      </c>
      <c r="FE67" s="130" t="s">
        <v>0</v>
      </c>
      <c r="FF67" s="125">
        <v>0</v>
      </c>
      <c r="FG67" s="185" t="s">
        <v>269</v>
      </c>
      <c r="FH67" s="186" t="s">
        <v>257</v>
      </c>
      <c r="FI67" s="155"/>
      <c r="FJ67" s="125">
        <v>1</v>
      </c>
      <c r="FK67" s="130" t="s">
        <v>0</v>
      </c>
      <c r="FL67" s="125">
        <v>2</v>
      </c>
      <c r="FM67" s="185" t="s">
        <v>269</v>
      </c>
      <c r="FN67" s="186" t="s">
        <v>374</v>
      </c>
      <c r="FO67" s="155"/>
      <c r="FP67" s="125">
        <v>2</v>
      </c>
      <c r="FQ67" s="130" t="s">
        <v>0</v>
      </c>
      <c r="FR67" s="125">
        <v>1</v>
      </c>
      <c r="FS67" s="185" t="s">
        <v>269</v>
      </c>
      <c r="FT67" s="186" t="s">
        <v>264</v>
      </c>
      <c r="FU67" s="155"/>
      <c r="FV67" s="125">
        <v>2</v>
      </c>
      <c r="FW67" s="130" t="s">
        <v>0</v>
      </c>
      <c r="FX67" s="125">
        <v>0</v>
      </c>
      <c r="FY67" s="185" t="s">
        <v>385</v>
      </c>
      <c r="FZ67" s="186" t="s">
        <v>376</v>
      </c>
      <c r="GA67" s="155"/>
      <c r="GB67" s="125">
        <v>2</v>
      </c>
      <c r="GC67" s="196" t="s">
        <v>0</v>
      </c>
      <c r="GD67" s="125">
        <v>1</v>
      </c>
      <c r="GE67" s="185" t="s">
        <v>269</v>
      </c>
      <c r="GF67" s="186" t="s">
        <v>257</v>
      </c>
      <c r="GG67" s="155"/>
      <c r="GH67" s="125">
        <v>1</v>
      </c>
      <c r="GI67" s="130" t="s">
        <v>0</v>
      </c>
      <c r="GJ67" s="125">
        <v>0</v>
      </c>
      <c r="GK67" s="185" t="s">
        <v>272</v>
      </c>
      <c r="GL67" s="186" t="s">
        <v>257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272</v>
      </c>
      <c r="GX67" s="186" t="s">
        <v>257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269</v>
      </c>
      <c r="HJ67" s="186" t="s">
        <v>265</v>
      </c>
      <c r="HK67" s="155"/>
      <c r="HL67" s="125">
        <v>1</v>
      </c>
      <c r="HM67" s="130" t="s">
        <v>0</v>
      </c>
      <c r="HN67" s="125">
        <v>1</v>
      </c>
      <c r="HO67" s="185" t="s">
        <v>394</v>
      </c>
      <c r="HP67" s="186" t="s">
        <v>254</v>
      </c>
      <c r="HQ67" s="155"/>
      <c r="HR67" s="125">
        <v>1</v>
      </c>
      <c r="HS67" s="130" t="s">
        <v>0</v>
      </c>
      <c r="HT67" s="125">
        <v>1</v>
      </c>
      <c r="HU67" s="185" t="s">
        <v>267</v>
      </c>
      <c r="HV67" s="186" t="s">
        <v>257</v>
      </c>
      <c r="HW67" s="155"/>
      <c r="HX67" s="125"/>
      <c r="HY67" s="130" t="s">
        <v>0</v>
      </c>
      <c r="HZ67" s="125"/>
      <c r="IA67" s="185" t="s">
        <v>322</v>
      </c>
      <c r="IB67" s="186" t="s">
        <v>322</v>
      </c>
      <c r="IC67" s="155"/>
      <c r="ID67" s="125">
        <v>1</v>
      </c>
      <c r="IE67" s="130" t="s">
        <v>0</v>
      </c>
      <c r="IF67" s="125">
        <v>3</v>
      </c>
      <c r="IG67" s="185" t="s">
        <v>269</v>
      </c>
      <c r="IH67" s="186" t="s">
        <v>267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268</v>
      </c>
      <c r="IZ67" s="186" t="s">
        <v>269</v>
      </c>
      <c r="JA67" s="155"/>
      <c r="JB67" s="125">
        <v>1</v>
      </c>
      <c r="JC67" s="130" t="s">
        <v>0</v>
      </c>
      <c r="JD67" s="125">
        <v>3</v>
      </c>
      <c r="JE67" s="185" t="s">
        <v>269</v>
      </c>
      <c r="JF67" s="186" t="s">
        <v>267</v>
      </c>
      <c r="JG67" s="155"/>
      <c r="JH67" s="125">
        <v>0</v>
      </c>
      <c r="JI67" s="130" t="s">
        <v>0</v>
      </c>
      <c r="JJ67" s="125">
        <v>2</v>
      </c>
      <c r="JK67" s="185" t="s">
        <v>374</v>
      </c>
      <c r="JL67" s="186" t="s">
        <v>267</v>
      </c>
      <c r="JM67" s="155"/>
      <c r="JN67" s="125"/>
      <c r="JO67" s="130" t="s">
        <v>0</v>
      </c>
      <c r="JP67" s="125"/>
      <c r="JQ67" s="185" t="s">
        <v>322</v>
      </c>
      <c r="JR67" s="186" t="s">
        <v>322</v>
      </c>
      <c r="JS67" s="155"/>
      <c r="JT67" s="125"/>
      <c r="JU67" s="130" t="s">
        <v>0</v>
      </c>
      <c r="JV67" s="125"/>
      <c r="JW67" s="130"/>
      <c r="JX67" s="169"/>
      <c r="JY67" s="155"/>
      <c r="JZ67" s="125">
        <v>1</v>
      </c>
      <c r="KA67" s="130" t="s">
        <v>0</v>
      </c>
      <c r="KB67" s="125">
        <v>1</v>
      </c>
      <c r="KC67" s="185" t="s">
        <v>267</v>
      </c>
      <c r="KD67" s="186" t="s">
        <v>269</v>
      </c>
      <c r="KE67" s="155"/>
      <c r="KF67" s="125"/>
      <c r="KG67" s="130" t="s">
        <v>0</v>
      </c>
      <c r="KH67" s="125"/>
      <c r="KI67" s="185" t="s">
        <v>322</v>
      </c>
      <c r="KJ67" s="186" t="s">
        <v>322</v>
      </c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85" t="s">
        <v>322</v>
      </c>
      <c r="KV67" s="186" t="s">
        <v>322</v>
      </c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85" t="s">
        <v>322</v>
      </c>
      <c r="LH67" s="186" t="s">
        <v>322</v>
      </c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85" t="s">
        <v>322</v>
      </c>
      <c r="LT67" s="186" t="s">
        <v>322</v>
      </c>
      <c r="LU67" s="155"/>
      <c r="LV67" s="125"/>
      <c r="LW67" s="130" t="s">
        <v>0</v>
      </c>
      <c r="LX67" s="125"/>
      <c r="LY67" s="185" t="s">
        <v>322</v>
      </c>
      <c r="LZ67" s="186" t="s">
        <v>322</v>
      </c>
      <c r="MA67" s="155"/>
      <c r="MB67" s="125"/>
      <c r="MC67" s="130" t="s">
        <v>0</v>
      </c>
      <c r="MD67" s="125"/>
      <c r="ME67" s="185" t="s">
        <v>322</v>
      </c>
      <c r="MF67" s="186" t="s">
        <v>322</v>
      </c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85" t="s">
        <v>322</v>
      </c>
      <c r="MR67" s="186" t="s">
        <v>322</v>
      </c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85" t="s">
        <v>322</v>
      </c>
      <c r="ND67" s="186" t="s">
        <v>322</v>
      </c>
      <c r="NE67" s="155"/>
      <c r="NF67" s="125"/>
      <c r="NG67" s="130" t="s">
        <v>0</v>
      </c>
      <c r="NH67" s="125"/>
      <c r="NI67" s="185" t="s">
        <v>322</v>
      </c>
      <c r="NJ67" s="186" t="s">
        <v>322</v>
      </c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322</v>
      </c>
      <c r="NV67" s="186" t="s">
        <v>322</v>
      </c>
      <c r="NW67" s="163"/>
    </row>
    <row r="68" spans="1:387" ht="15" x14ac:dyDescent="0.2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322</v>
      </c>
      <c r="H68" s="182" t="s">
        <v>322</v>
      </c>
      <c r="I68" s="25"/>
      <c r="J68" s="187"/>
      <c r="K68" s="187" t="s">
        <v>0</v>
      </c>
      <c r="L68" s="187"/>
      <c r="M68" s="185" t="s">
        <v>322</v>
      </c>
      <c r="N68" s="186" t="s">
        <v>322</v>
      </c>
      <c r="O68" s="148"/>
      <c r="P68" s="125">
        <v>4</v>
      </c>
      <c r="Q68" s="130" t="s">
        <v>0</v>
      </c>
      <c r="R68" s="125">
        <v>0</v>
      </c>
      <c r="S68" s="185" t="s">
        <v>267</v>
      </c>
      <c r="T68" s="186" t="s">
        <v>269</v>
      </c>
      <c r="U68" s="155"/>
      <c r="V68" s="125">
        <v>0</v>
      </c>
      <c r="W68" s="130" t="s">
        <v>0</v>
      </c>
      <c r="X68" s="125">
        <v>3</v>
      </c>
      <c r="Y68" s="185" t="s">
        <v>267</v>
      </c>
      <c r="Z68" s="186" t="s">
        <v>257</v>
      </c>
      <c r="AA68" s="155"/>
      <c r="AB68" s="125">
        <v>5</v>
      </c>
      <c r="AC68" s="130" t="s">
        <v>0</v>
      </c>
      <c r="AD68" s="125">
        <v>1</v>
      </c>
      <c r="AE68" s="192" t="s">
        <v>267</v>
      </c>
      <c r="AF68" s="193" t="s">
        <v>257</v>
      </c>
      <c r="AG68" s="155"/>
      <c r="AH68" s="125"/>
      <c r="AI68" s="130" t="s">
        <v>0</v>
      </c>
      <c r="AJ68" s="125"/>
      <c r="AK68" s="185" t="s">
        <v>322</v>
      </c>
      <c r="AL68" s="186" t="s">
        <v>322</v>
      </c>
      <c r="AM68" s="155"/>
      <c r="AN68" s="125"/>
      <c r="AO68" s="130" t="s">
        <v>0</v>
      </c>
      <c r="AP68" s="125"/>
      <c r="AQ68" s="185" t="s">
        <v>322</v>
      </c>
      <c r="AR68" s="186" t="s">
        <v>322</v>
      </c>
      <c r="AS68" s="155"/>
      <c r="AT68" s="125"/>
      <c r="AU68" s="130" t="s">
        <v>0</v>
      </c>
      <c r="AV68" s="125"/>
      <c r="AW68" s="185" t="s">
        <v>322</v>
      </c>
      <c r="AX68" s="186" t="s">
        <v>322</v>
      </c>
      <c r="AY68" s="155"/>
      <c r="AZ68" s="125"/>
      <c r="BA68" s="130" t="s">
        <v>0</v>
      </c>
      <c r="BB68" s="125"/>
      <c r="BC68" s="185" t="s">
        <v>322</v>
      </c>
      <c r="BD68" s="186" t="s">
        <v>322</v>
      </c>
      <c r="BE68" s="155"/>
      <c r="BF68" s="125"/>
      <c r="BG68" s="130" t="s">
        <v>0</v>
      </c>
      <c r="BH68" s="125"/>
      <c r="BI68" s="185" t="s">
        <v>322</v>
      </c>
      <c r="BJ68" s="186" t="s">
        <v>322</v>
      </c>
      <c r="BK68" s="155"/>
      <c r="BL68" s="125"/>
      <c r="BM68" s="130" t="s">
        <v>0</v>
      </c>
      <c r="BN68" s="125"/>
      <c r="BO68" s="185" t="s">
        <v>322</v>
      </c>
      <c r="BP68" s="186" t="s">
        <v>322</v>
      </c>
      <c r="BQ68" s="155"/>
      <c r="BR68" s="125"/>
      <c r="BS68" s="130" t="s">
        <v>0</v>
      </c>
      <c r="BT68" s="125"/>
      <c r="BU68" s="185" t="s">
        <v>322</v>
      </c>
      <c r="BV68" s="186" t="s">
        <v>322</v>
      </c>
      <c r="BW68" s="155"/>
      <c r="BX68" s="125"/>
      <c r="BY68" s="130" t="s">
        <v>0</v>
      </c>
      <c r="BZ68" s="125"/>
      <c r="CA68" s="185" t="s">
        <v>322</v>
      </c>
      <c r="CB68" s="186" t="s">
        <v>322</v>
      </c>
      <c r="CC68" s="155"/>
      <c r="CD68" s="125"/>
      <c r="CE68" s="130" t="s">
        <v>0</v>
      </c>
      <c r="CF68" s="125"/>
      <c r="CG68" s="185" t="s">
        <v>322</v>
      </c>
      <c r="CH68" s="186" t="s">
        <v>322</v>
      </c>
      <c r="CI68" s="155"/>
      <c r="CJ68" s="125"/>
      <c r="CK68" s="130" t="s">
        <v>0</v>
      </c>
      <c r="CL68" s="125"/>
      <c r="CM68" s="185" t="s">
        <v>322</v>
      </c>
      <c r="CN68" s="186" t="s">
        <v>322</v>
      </c>
      <c r="CO68" s="155"/>
      <c r="CP68" s="125"/>
      <c r="CQ68" s="130" t="s">
        <v>0</v>
      </c>
      <c r="CR68" s="125"/>
      <c r="CS68" s="185" t="s">
        <v>322</v>
      </c>
      <c r="CT68" s="186" t="s">
        <v>322</v>
      </c>
      <c r="CU68" s="155"/>
      <c r="CV68" s="125"/>
      <c r="CW68" s="130" t="s">
        <v>0</v>
      </c>
      <c r="CX68" s="125"/>
      <c r="CY68" s="185" t="s">
        <v>322</v>
      </c>
      <c r="CZ68" s="186" t="s">
        <v>322</v>
      </c>
      <c r="DA68" s="155"/>
      <c r="DB68" s="125"/>
      <c r="DC68" s="130" t="s">
        <v>0</v>
      </c>
      <c r="DD68" s="125"/>
      <c r="DE68" s="185" t="s">
        <v>322</v>
      </c>
      <c r="DF68" s="186" t="s">
        <v>322</v>
      </c>
      <c r="DG68" s="155"/>
      <c r="DH68" s="125"/>
      <c r="DI68" s="130" t="s">
        <v>0</v>
      </c>
      <c r="DJ68" s="125"/>
      <c r="DK68" s="185" t="s">
        <v>322</v>
      </c>
      <c r="DL68" s="186" t="s">
        <v>322</v>
      </c>
      <c r="DM68" s="155"/>
      <c r="DN68" s="125"/>
      <c r="DO68" s="130" t="s">
        <v>0</v>
      </c>
      <c r="DP68" s="125"/>
      <c r="DQ68" s="185" t="s">
        <v>322</v>
      </c>
      <c r="DR68" s="186" t="s">
        <v>322</v>
      </c>
      <c r="DS68" s="155"/>
      <c r="DT68" s="125"/>
      <c r="DU68" s="130" t="s">
        <v>0</v>
      </c>
      <c r="DV68" s="125"/>
      <c r="DW68" s="185" t="s">
        <v>322</v>
      </c>
      <c r="DX68" s="186" t="s">
        <v>322</v>
      </c>
      <c r="DY68" s="155"/>
      <c r="DZ68" s="125"/>
      <c r="EA68" s="130" t="s">
        <v>0</v>
      </c>
      <c r="EB68" s="125"/>
      <c r="EC68" s="185" t="s">
        <v>322</v>
      </c>
      <c r="ED68" s="186" t="s">
        <v>322</v>
      </c>
      <c r="EE68" s="155"/>
      <c r="EF68" s="125"/>
      <c r="EG68" s="130" t="s">
        <v>0</v>
      </c>
      <c r="EH68" s="125"/>
      <c r="EI68" s="185" t="s">
        <v>322</v>
      </c>
      <c r="EJ68" s="186" t="s">
        <v>322</v>
      </c>
      <c r="EK68" s="155"/>
      <c r="EL68" s="125"/>
      <c r="EM68" s="130" t="s">
        <v>0</v>
      </c>
      <c r="EN68" s="125"/>
      <c r="EO68" s="185" t="s">
        <v>322</v>
      </c>
      <c r="EP68" s="186" t="s">
        <v>322</v>
      </c>
      <c r="EQ68" s="155"/>
      <c r="ER68" s="125"/>
      <c r="ES68" s="130" t="s">
        <v>0</v>
      </c>
      <c r="ET68" s="125"/>
      <c r="EU68" s="185" t="s">
        <v>322</v>
      </c>
      <c r="EV68" s="186" t="s">
        <v>322</v>
      </c>
      <c r="EW68" s="155"/>
      <c r="EX68" s="125"/>
      <c r="EY68" s="130" t="s">
        <v>0</v>
      </c>
      <c r="EZ68" s="125"/>
      <c r="FA68" s="185" t="s">
        <v>322</v>
      </c>
      <c r="FB68" s="186" t="s">
        <v>322</v>
      </c>
      <c r="FC68" s="155"/>
      <c r="FD68" s="125"/>
      <c r="FE68" s="130" t="s">
        <v>0</v>
      </c>
      <c r="FF68" s="125"/>
      <c r="FG68" s="185" t="s">
        <v>322</v>
      </c>
      <c r="FH68" s="186" t="s">
        <v>322</v>
      </c>
      <c r="FI68" s="155"/>
      <c r="FJ68" s="125"/>
      <c r="FK68" s="130" t="s">
        <v>0</v>
      </c>
      <c r="FL68" s="125"/>
      <c r="FM68" s="185" t="s">
        <v>322</v>
      </c>
      <c r="FN68" s="186" t="s">
        <v>322</v>
      </c>
      <c r="FO68" s="155"/>
      <c r="FP68" s="125"/>
      <c r="FQ68" s="130" t="s">
        <v>0</v>
      </c>
      <c r="FR68" s="125"/>
      <c r="FS68" s="185" t="s">
        <v>322</v>
      </c>
      <c r="FT68" s="186" t="s">
        <v>322</v>
      </c>
      <c r="FU68" s="155"/>
      <c r="FV68" s="125"/>
      <c r="FW68" s="130" t="s">
        <v>0</v>
      </c>
      <c r="FX68" s="125"/>
      <c r="FY68" s="185" t="s">
        <v>322</v>
      </c>
      <c r="FZ68" s="186" t="s">
        <v>322</v>
      </c>
      <c r="GA68" s="155"/>
      <c r="GB68" s="125"/>
      <c r="GC68" s="196" t="s">
        <v>0</v>
      </c>
      <c r="GD68" s="125"/>
      <c r="GE68" s="185" t="s">
        <v>322</v>
      </c>
      <c r="GF68" s="186" t="s">
        <v>322</v>
      </c>
      <c r="GG68" s="155"/>
      <c r="GH68" s="125"/>
      <c r="GI68" s="130" t="s">
        <v>0</v>
      </c>
      <c r="GJ68" s="125"/>
      <c r="GK68" s="185" t="s">
        <v>322</v>
      </c>
      <c r="GL68" s="186" t="s">
        <v>322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322</v>
      </c>
      <c r="GX68" s="186" t="s">
        <v>322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322</v>
      </c>
      <c r="HJ68" s="186" t="s">
        <v>322</v>
      </c>
      <c r="HK68" s="155"/>
      <c r="HL68" s="125"/>
      <c r="HM68" s="130" t="s">
        <v>0</v>
      </c>
      <c r="HN68" s="125"/>
      <c r="HO68" s="185" t="s">
        <v>322</v>
      </c>
      <c r="HP68" s="186" t="s">
        <v>322</v>
      </c>
      <c r="HQ68" s="155"/>
      <c r="HR68" s="125"/>
      <c r="HS68" s="130" t="s">
        <v>0</v>
      </c>
      <c r="HT68" s="125"/>
      <c r="HU68" s="185" t="s">
        <v>322</v>
      </c>
      <c r="HV68" s="186" t="s">
        <v>322</v>
      </c>
      <c r="HW68" s="155"/>
      <c r="HX68" s="125"/>
      <c r="HY68" s="130" t="s">
        <v>0</v>
      </c>
      <c r="HZ68" s="125"/>
      <c r="IA68" s="185" t="s">
        <v>322</v>
      </c>
      <c r="IB68" s="186" t="s">
        <v>322</v>
      </c>
      <c r="IC68" s="155"/>
      <c r="ID68" s="125"/>
      <c r="IE68" s="130" t="s">
        <v>0</v>
      </c>
      <c r="IF68" s="125"/>
      <c r="IG68" s="185" t="s">
        <v>322</v>
      </c>
      <c r="IH68" s="186" t="s">
        <v>322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322</v>
      </c>
      <c r="IZ68" s="186" t="s">
        <v>322</v>
      </c>
      <c r="JA68" s="155"/>
      <c r="JB68" s="125"/>
      <c r="JC68" s="130" t="s">
        <v>0</v>
      </c>
      <c r="JD68" s="125"/>
      <c r="JE68" s="185" t="s">
        <v>322</v>
      </c>
      <c r="JF68" s="186" t="s">
        <v>322</v>
      </c>
      <c r="JG68" s="155"/>
      <c r="JH68" s="125"/>
      <c r="JI68" s="130" t="s">
        <v>0</v>
      </c>
      <c r="JJ68" s="125"/>
      <c r="JK68" s="185" t="s">
        <v>322</v>
      </c>
      <c r="JL68" s="186" t="s">
        <v>322</v>
      </c>
      <c r="JM68" s="155"/>
      <c r="JN68" s="125"/>
      <c r="JO68" s="130" t="s">
        <v>0</v>
      </c>
      <c r="JP68" s="125"/>
      <c r="JQ68" s="185" t="s">
        <v>322</v>
      </c>
      <c r="JR68" s="186" t="s">
        <v>322</v>
      </c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85" t="s">
        <v>322</v>
      </c>
      <c r="KD68" s="186" t="s">
        <v>322</v>
      </c>
      <c r="KE68" s="155"/>
      <c r="KF68" s="125"/>
      <c r="KG68" s="130" t="s">
        <v>0</v>
      </c>
      <c r="KH68" s="125"/>
      <c r="KI68" s="185" t="s">
        <v>322</v>
      </c>
      <c r="KJ68" s="186" t="s">
        <v>322</v>
      </c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85" t="s">
        <v>322</v>
      </c>
      <c r="KV68" s="186" t="s">
        <v>322</v>
      </c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85" t="s">
        <v>322</v>
      </c>
      <c r="LH68" s="186" t="s">
        <v>322</v>
      </c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85" t="s">
        <v>322</v>
      </c>
      <c r="LT68" s="186" t="s">
        <v>322</v>
      </c>
      <c r="LU68" s="155"/>
      <c r="LV68" s="125"/>
      <c r="LW68" s="130" t="s">
        <v>0</v>
      </c>
      <c r="LX68" s="125"/>
      <c r="LY68" s="185" t="s">
        <v>322</v>
      </c>
      <c r="LZ68" s="186" t="s">
        <v>322</v>
      </c>
      <c r="MA68" s="155"/>
      <c r="MB68" s="125">
        <v>4</v>
      </c>
      <c r="MC68" s="130" t="s">
        <v>0</v>
      </c>
      <c r="MD68" s="125">
        <v>2</v>
      </c>
      <c r="ME68" s="185" t="s">
        <v>267</v>
      </c>
      <c r="MF68" s="186" t="s">
        <v>257</v>
      </c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85" t="s">
        <v>322</v>
      </c>
      <c r="MR68" s="186" t="s">
        <v>322</v>
      </c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85" t="s">
        <v>322</v>
      </c>
      <c r="ND68" s="186" t="s">
        <v>322</v>
      </c>
      <c r="NE68" s="155"/>
      <c r="NF68" s="125"/>
      <c r="NG68" s="130" t="s">
        <v>0</v>
      </c>
      <c r="NH68" s="125"/>
      <c r="NI68" s="185" t="s">
        <v>322</v>
      </c>
      <c r="NJ68" s="186" t="s">
        <v>322</v>
      </c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322</v>
      </c>
      <c r="NV68" s="186" t="s">
        <v>322</v>
      </c>
      <c r="NW68" s="163"/>
    </row>
    <row r="69" spans="1:387" ht="15" x14ac:dyDescent="0.2">
      <c r="A69" s="123">
        <f>IF(B69="","",VLOOKUP(B69,'Registrovaní tipéri'!$A$2:$B$101,2,FALSE))</f>
        <v>65</v>
      </c>
      <c r="B69" s="172" t="s">
        <v>275</v>
      </c>
      <c r="C69" s="124"/>
      <c r="D69" s="170"/>
      <c r="E69" s="175" t="s">
        <v>0</v>
      </c>
      <c r="F69" s="167"/>
      <c r="G69" s="181" t="s">
        <v>322</v>
      </c>
      <c r="H69" s="182" t="s">
        <v>322</v>
      </c>
      <c r="I69" s="25"/>
      <c r="J69" s="187">
        <v>0</v>
      </c>
      <c r="K69" s="187" t="s">
        <v>0</v>
      </c>
      <c r="L69" s="187">
        <v>3</v>
      </c>
      <c r="M69" s="185" t="s">
        <v>267</v>
      </c>
      <c r="N69" s="186" t="s">
        <v>271</v>
      </c>
      <c r="O69" s="148"/>
      <c r="P69" s="125">
        <v>4</v>
      </c>
      <c r="Q69" s="130" t="s">
        <v>0</v>
      </c>
      <c r="R69" s="125">
        <v>0</v>
      </c>
      <c r="S69" s="185" t="s">
        <v>267</v>
      </c>
      <c r="T69" s="186" t="s">
        <v>267</v>
      </c>
      <c r="U69" s="155"/>
      <c r="V69" s="125"/>
      <c r="W69" s="130" t="s">
        <v>0</v>
      </c>
      <c r="X69" s="125"/>
      <c r="Y69" s="185" t="s">
        <v>322</v>
      </c>
      <c r="Z69" s="186" t="s">
        <v>322</v>
      </c>
      <c r="AA69" s="155"/>
      <c r="AB69" s="125"/>
      <c r="AC69" s="130" t="s">
        <v>0</v>
      </c>
      <c r="AD69" s="125"/>
      <c r="AE69" s="185" t="s">
        <v>322</v>
      </c>
      <c r="AF69" s="186" t="s">
        <v>322</v>
      </c>
      <c r="AG69" s="155"/>
      <c r="AH69" s="125"/>
      <c r="AI69" s="130" t="s">
        <v>0</v>
      </c>
      <c r="AJ69" s="125"/>
      <c r="AK69" s="185" t="s">
        <v>322</v>
      </c>
      <c r="AL69" s="186" t="s">
        <v>322</v>
      </c>
      <c r="AM69" s="155"/>
      <c r="AN69" s="125"/>
      <c r="AO69" s="130" t="s">
        <v>0</v>
      </c>
      <c r="AP69" s="125"/>
      <c r="AQ69" s="185" t="s">
        <v>322</v>
      </c>
      <c r="AR69" s="186" t="s">
        <v>322</v>
      </c>
      <c r="AS69" s="155"/>
      <c r="AT69" s="125"/>
      <c r="AU69" s="130" t="s">
        <v>0</v>
      </c>
      <c r="AV69" s="125"/>
      <c r="AW69" s="185" t="s">
        <v>322</v>
      </c>
      <c r="AX69" s="186" t="s">
        <v>322</v>
      </c>
      <c r="AY69" s="155"/>
      <c r="AZ69" s="125"/>
      <c r="BA69" s="130" t="s">
        <v>0</v>
      </c>
      <c r="BB69" s="125"/>
      <c r="BC69" s="185" t="s">
        <v>322</v>
      </c>
      <c r="BD69" s="186" t="s">
        <v>322</v>
      </c>
      <c r="BE69" s="155"/>
      <c r="BF69" s="125"/>
      <c r="BG69" s="130" t="s">
        <v>0</v>
      </c>
      <c r="BH69" s="125"/>
      <c r="BI69" s="185" t="s">
        <v>322</v>
      </c>
      <c r="BJ69" s="186" t="s">
        <v>322</v>
      </c>
      <c r="BK69" s="155"/>
      <c r="BL69" s="125"/>
      <c r="BM69" s="130" t="s">
        <v>0</v>
      </c>
      <c r="BN69" s="125"/>
      <c r="BO69" s="185" t="s">
        <v>322</v>
      </c>
      <c r="BP69" s="186" t="s">
        <v>322</v>
      </c>
      <c r="BQ69" s="155"/>
      <c r="BR69" s="125"/>
      <c r="BS69" s="130" t="s">
        <v>0</v>
      </c>
      <c r="BT69" s="125"/>
      <c r="BU69" s="185" t="s">
        <v>322</v>
      </c>
      <c r="BV69" s="186" t="s">
        <v>322</v>
      </c>
      <c r="BW69" s="155"/>
      <c r="BX69" s="125"/>
      <c r="BY69" s="130" t="s">
        <v>0</v>
      </c>
      <c r="BZ69" s="125"/>
      <c r="CA69" s="185" t="s">
        <v>322</v>
      </c>
      <c r="CB69" s="186" t="s">
        <v>322</v>
      </c>
      <c r="CC69" s="155"/>
      <c r="CD69" s="125"/>
      <c r="CE69" s="130" t="s">
        <v>0</v>
      </c>
      <c r="CF69" s="125"/>
      <c r="CG69" s="185" t="s">
        <v>322</v>
      </c>
      <c r="CH69" s="186" t="s">
        <v>322</v>
      </c>
      <c r="CI69" s="155"/>
      <c r="CJ69" s="125"/>
      <c r="CK69" s="130" t="s">
        <v>0</v>
      </c>
      <c r="CL69" s="125"/>
      <c r="CM69" s="185" t="s">
        <v>322</v>
      </c>
      <c r="CN69" s="186" t="s">
        <v>322</v>
      </c>
      <c r="CO69" s="155"/>
      <c r="CP69" s="125"/>
      <c r="CQ69" s="130" t="s">
        <v>0</v>
      </c>
      <c r="CR69" s="125"/>
      <c r="CS69" s="185" t="s">
        <v>322</v>
      </c>
      <c r="CT69" s="186" t="s">
        <v>322</v>
      </c>
      <c r="CU69" s="155"/>
      <c r="CV69" s="125"/>
      <c r="CW69" s="130" t="s">
        <v>0</v>
      </c>
      <c r="CX69" s="125"/>
      <c r="CY69" s="185" t="s">
        <v>322</v>
      </c>
      <c r="CZ69" s="186" t="s">
        <v>322</v>
      </c>
      <c r="DA69" s="155"/>
      <c r="DB69" s="125"/>
      <c r="DC69" s="130" t="s">
        <v>0</v>
      </c>
      <c r="DD69" s="125"/>
      <c r="DE69" s="185" t="s">
        <v>322</v>
      </c>
      <c r="DF69" s="186" t="s">
        <v>322</v>
      </c>
      <c r="DG69" s="155"/>
      <c r="DH69" s="125"/>
      <c r="DI69" s="130" t="s">
        <v>0</v>
      </c>
      <c r="DJ69" s="125"/>
      <c r="DK69" s="185" t="s">
        <v>322</v>
      </c>
      <c r="DL69" s="186" t="s">
        <v>322</v>
      </c>
      <c r="DM69" s="155"/>
      <c r="DN69" s="125"/>
      <c r="DO69" s="130" t="s">
        <v>0</v>
      </c>
      <c r="DP69" s="125"/>
      <c r="DQ69" s="185" t="s">
        <v>322</v>
      </c>
      <c r="DR69" s="186" t="s">
        <v>322</v>
      </c>
      <c r="DS69" s="155"/>
      <c r="DT69" s="125"/>
      <c r="DU69" s="130" t="s">
        <v>0</v>
      </c>
      <c r="DV69" s="125"/>
      <c r="DW69" s="185" t="s">
        <v>322</v>
      </c>
      <c r="DX69" s="186" t="s">
        <v>322</v>
      </c>
      <c r="DY69" s="155"/>
      <c r="DZ69" s="125"/>
      <c r="EA69" s="130" t="s">
        <v>0</v>
      </c>
      <c r="EB69" s="125"/>
      <c r="EC69" s="185" t="s">
        <v>322</v>
      </c>
      <c r="ED69" s="186" t="s">
        <v>322</v>
      </c>
      <c r="EE69" s="155"/>
      <c r="EF69" s="125"/>
      <c r="EG69" s="130" t="s">
        <v>0</v>
      </c>
      <c r="EH69" s="125"/>
      <c r="EI69" s="185" t="s">
        <v>322</v>
      </c>
      <c r="EJ69" s="186" t="s">
        <v>322</v>
      </c>
      <c r="EK69" s="155"/>
      <c r="EL69" s="125"/>
      <c r="EM69" s="130" t="s">
        <v>0</v>
      </c>
      <c r="EN69" s="125"/>
      <c r="EO69" s="185" t="s">
        <v>322</v>
      </c>
      <c r="EP69" s="186" t="s">
        <v>322</v>
      </c>
      <c r="EQ69" s="155"/>
      <c r="ER69" s="125"/>
      <c r="ES69" s="130" t="s">
        <v>0</v>
      </c>
      <c r="ET69" s="125"/>
      <c r="EU69" s="185" t="s">
        <v>322</v>
      </c>
      <c r="EV69" s="186" t="s">
        <v>322</v>
      </c>
      <c r="EW69" s="155"/>
      <c r="EX69" s="125"/>
      <c r="EY69" s="130" t="s">
        <v>0</v>
      </c>
      <c r="EZ69" s="125"/>
      <c r="FA69" s="185" t="s">
        <v>322</v>
      </c>
      <c r="FB69" s="186" t="s">
        <v>322</v>
      </c>
      <c r="FC69" s="155"/>
      <c r="FD69" s="125"/>
      <c r="FE69" s="130" t="s">
        <v>0</v>
      </c>
      <c r="FF69" s="125"/>
      <c r="FG69" s="185" t="s">
        <v>322</v>
      </c>
      <c r="FH69" s="186" t="s">
        <v>322</v>
      </c>
      <c r="FI69" s="155"/>
      <c r="FJ69" s="125"/>
      <c r="FK69" s="130" t="s">
        <v>0</v>
      </c>
      <c r="FL69" s="125"/>
      <c r="FM69" s="185" t="s">
        <v>322</v>
      </c>
      <c r="FN69" s="186" t="s">
        <v>322</v>
      </c>
      <c r="FO69" s="155"/>
      <c r="FP69" s="125"/>
      <c r="FQ69" s="130" t="s">
        <v>0</v>
      </c>
      <c r="FR69" s="125"/>
      <c r="FS69" s="185" t="s">
        <v>322</v>
      </c>
      <c r="FT69" s="186" t="s">
        <v>322</v>
      </c>
      <c r="FU69" s="155"/>
      <c r="FV69" s="125"/>
      <c r="FW69" s="130" t="s">
        <v>0</v>
      </c>
      <c r="FX69" s="125"/>
      <c r="FY69" s="185" t="s">
        <v>322</v>
      </c>
      <c r="FZ69" s="186" t="s">
        <v>322</v>
      </c>
      <c r="GA69" s="155"/>
      <c r="GB69" s="125"/>
      <c r="GC69" s="196" t="s">
        <v>0</v>
      </c>
      <c r="GD69" s="125"/>
      <c r="GE69" s="185" t="s">
        <v>322</v>
      </c>
      <c r="GF69" s="186" t="s">
        <v>322</v>
      </c>
      <c r="GG69" s="155"/>
      <c r="GH69" s="125"/>
      <c r="GI69" s="130" t="s">
        <v>0</v>
      </c>
      <c r="GJ69" s="125"/>
      <c r="GK69" s="185" t="s">
        <v>322</v>
      </c>
      <c r="GL69" s="186" t="s">
        <v>322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322</v>
      </c>
      <c r="GX69" s="186" t="s">
        <v>322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322</v>
      </c>
      <c r="HJ69" s="186" t="s">
        <v>322</v>
      </c>
      <c r="HK69" s="155"/>
      <c r="HL69" s="125"/>
      <c r="HM69" s="130" t="s">
        <v>0</v>
      </c>
      <c r="HN69" s="125"/>
      <c r="HO69" s="185" t="s">
        <v>322</v>
      </c>
      <c r="HP69" s="186" t="s">
        <v>322</v>
      </c>
      <c r="HQ69" s="155"/>
      <c r="HR69" s="125"/>
      <c r="HS69" s="130" t="s">
        <v>0</v>
      </c>
      <c r="HT69" s="125"/>
      <c r="HU69" s="185" t="s">
        <v>322</v>
      </c>
      <c r="HV69" s="186" t="s">
        <v>322</v>
      </c>
      <c r="HW69" s="155"/>
      <c r="HX69" s="125"/>
      <c r="HY69" s="130" t="s">
        <v>0</v>
      </c>
      <c r="HZ69" s="125"/>
      <c r="IA69" s="185" t="s">
        <v>322</v>
      </c>
      <c r="IB69" s="186" t="s">
        <v>322</v>
      </c>
      <c r="IC69" s="155"/>
      <c r="ID69" s="125"/>
      <c r="IE69" s="130" t="s">
        <v>0</v>
      </c>
      <c r="IF69" s="125"/>
      <c r="IG69" s="185" t="s">
        <v>322</v>
      </c>
      <c r="IH69" s="186" t="s">
        <v>322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322</v>
      </c>
      <c r="IZ69" s="186" t="s">
        <v>322</v>
      </c>
      <c r="JA69" s="155"/>
      <c r="JB69" s="125"/>
      <c r="JC69" s="130" t="s">
        <v>0</v>
      </c>
      <c r="JD69" s="125"/>
      <c r="JE69" s="185" t="s">
        <v>322</v>
      </c>
      <c r="JF69" s="186" t="s">
        <v>322</v>
      </c>
      <c r="JG69" s="155"/>
      <c r="JH69" s="125"/>
      <c r="JI69" s="130" t="s">
        <v>0</v>
      </c>
      <c r="JJ69" s="125"/>
      <c r="JK69" s="185" t="s">
        <v>322</v>
      </c>
      <c r="JL69" s="186" t="s">
        <v>322</v>
      </c>
      <c r="JM69" s="155"/>
      <c r="JN69" s="125"/>
      <c r="JO69" s="130" t="s">
        <v>0</v>
      </c>
      <c r="JP69" s="125"/>
      <c r="JQ69" s="185" t="s">
        <v>322</v>
      </c>
      <c r="JR69" s="186" t="s">
        <v>322</v>
      </c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85" t="s">
        <v>322</v>
      </c>
      <c r="KD69" s="186" t="s">
        <v>322</v>
      </c>
      <c r="KE69" s="155"/>
      <c r="KF69" s="125"/>
      <c r="KG69" s="130" t="s">
        <v>0</v>
      </c>
      <c r="KH69" s="125"/>
      <c r="KI69" s="185" t="s">
        <v>322</v>
      </c>
      <c r="KJ69" s="186" t="s">
        <v>322</v>
      </c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85" t="s">
        <v>322</v>
      </c>
      <c r="KV69" s="186" t="s">
        <v>322</v>
      </c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85" t="s">
        <v>322</v>
      </c>
      <c r="LH69" s="186" t="s">
        <v>322</v>
      </c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85" t="s">
        <v>322</v>
      </c>
      <c r="LT69" s="186" t="s">
        <v>322</v>
      </c>
      <c r="LU69" s="155"/>
      <c r="LV69" s="125"/>
      <c r="LW69" s="130" t="s">
        <v>0</v>
      </c>
      <c r="LX69" s="125"/>
      <c r="LY69" s="185" t="s">
        <v>322</v>
      </c>
      <c r="LZ69" s="186" t="s">
        <v>322</v>
      </c>
      <c r="MA69" s="155"/>
      <c r="MB69" s="125"/>
      <c r="MC69" s="130" t="s">
        <v>0</v>
      </c>
      <c r="MD69" s="125"/>
      <c r="ME69" s="185" t="s">
        <v>322</v>
      </c>
      <c r="MF69" s="186" t="s">
        <v>322</v>
      </c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85" t="s">
        <v>322</v>
      </c>
      <c r="MR69" s="186" t="s">
        <v>322</v>
      </c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85" t="s">
        <v>322</v>
      </c>
      <c r="ND69" s="186" t="s">
        <v>322</v>
      </c>
      <c r="NE69" s="155"/>
      <c r="NF69" s="125"/>
      <c r="NG69" s="130" t="s">
        <v>0</v>
      </c>
      <c r="NH69" s="125"/>
      <c r="NI69" s="185" t="s">
        <v>322</v>
      </c>
      <c r="NJ69" s="186" t="s">
        <v>322</v>
      </c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322</v>
      </c>
      <c r="NV69" s="186" t="s">
        <v>322</v>
      </c>
      <c r="NW69" s="163"/>
    </row>
    <row r="70" spans="1:387" ht="15" x14ac:dyDescent="0.2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267</v>
      </c>
      <c r="H70" s="174" t="s">
        <v>257</v>
      </c>
      <c r="I70" s="25"/>
      <c r="J70" s="187">
        <v>0</v>
      </c>
      <c r="K70" s="187" t="s">
        <v>0</v>
      </c>
      <c r="L70" s="187">
        <v>5</v>
      </c>
      <c r="M70" s="185" t="s">
        <v>267</v>
      </c>
      <c r="N70" s="186" t="s">
        <v>257</v>
      </c>
      <c r="O70" s="148"/>
      <c r="P70" s="125">
        <v>4</v>
      </c>
      <c r="Q70" s="130" t="s">
        <v>0</v>
      </c>
      <c r="R70" s="125">
        <v>0</v>
      </c>
      <c r="S70" s="185" t="s">
        <v>267</v>
      </c>
      <c r="T70" s="186" t="s">
        <v>267</v>
      </c>
      <c r="U70" s="155"/>
      <c r="V70" s="125">
        <v>0</v>
      </c>
      <c r="W70" s="130" t="s">
        <v>0</v>
      </c>
      <c r="X70" s="125">
        <v>5</v>
      </c>
      <c r="Y70" s="185" t="s">
        <v>267</v>
      </c>
      <c r="Z70" s="186" t="s">
        <v>257</v>
      </c>
      <c r="AA70" s="155"/>
      <c r="AB70" s="125">
        <v>4</v>
      </c>
      <c r="AC70" s="130" t="s">
        <v>0</v>
      </c>
      <c r="AD70" s="125">
        <v>1</v>
      </c>
      <c r="AE70" s="192" t="s">
        <v>267</v>
      </c>
      <c r="AF70" s="193" t="s">
        <v>267</v>
      </c>
      <c r="AG70" s="155"/>
      <c r="AH70" s="125"/>
      <c r="AI70" s="130" t="s">
        <v>0</v>
      </c>
      <c r="AJ70" s="125"/>
      <c r="AK70" s="185" t="s">
        <v>322</v>
      </c>
      <c r="AL70" s="186" t="s">
        <v>322</v>
      </c>
      <c r="AM70" s="155"/>
      <c r="AN70" s="125"/>
      <c r="AO70" s="130" t="s">
        <v>0</v>
      </c>
      <c r="AP70" s="125"/>
      <c r="AQ70" s="185" t="s">
        <v>322</v>
      </c>
      <c r="AR70" s="186" t="s">
        <v>322</v>
      </c>
      <c r="AS70" s="155"/>
      <c r="AT70" s="125"/>
      <c r="AU70" s="130" t="s">
        <v>0</v>
      </c>
      <c r="AV70" s="125"/>
      <c r="AW70" s="185" t="s">
        <v>322</v>
      </c>
      <c r="AX70" s="186" t="s">
        <v>322</v>
      </c>
      <c r="AY70" s="155"/>
      <c r="AZ70" s="125"/>
      <c r="BA70" s="130" t="s">
        <v>0</v>
      </c>
      <c r="BB70" s="125"/>
      <c r="BC70" s="185" t="s">
        <v>322</v>
      </c>
      <c r="BD70" s="186" t="s">
        <v>322</v>
      </c>
      <c r="BE70" s="155"/>
      <c r="BF70" s="125"/>
      <c r="BG70" s="130" t="s">
        <v>0</v>
      </c>
      <c r="BH70" s="125"/>
      <c r="BI70" s="185" t="s">
        <v>322</v>
      </c>
      <c r="BJ70" s="186" t="s">
        <v>322</v>
      </c>
      <c r="BK70" s="155"/>
      <c r="BL70" s="125"/>
      <c r="BM70" s="130" t="s">
        <v>0</v>
      </c>
      <c r="BN70" s="125"/>
      <c r="BO70" s="185" t="s">
        <v>322</v>
      </c>
      <c r="BP70" s="186" t="s">
        <v>322</v>
      </c>
      <c r="BQ70" s="155"/>
      <c r="BR70" s="125"/>
      <c r="BS70" s="130" t="s">
        <v>0</v>
      </c>
      <c r="BT70" s="125"/>
      <c r="BU70" s="185" t="s">
        <v>322</v>
      </c>
      <c r="BV70" s="186" t="s">
        <v>322</v>
      </c>
      <c r="BW70" s="155"/>
      <c r="BX70" s="125"/>
      <c r="BY70" s="130" t="s">
        <v>0</v>
      </c>
      <c r="BZ70" s="125"/>
      <c r="CA70" s="185" t="s">
        <v>322</v>
      </c>
      <c r="CB70" s="186" t="s">
        <v>322</v>
      </c>
      <c r="CC70" s="155"/>
      <c r="CD70" s="125"/>
      <c r="CE70" s="130" t="s">
        <v>0</v>
      </c>
      <c r="CF70" s="125"/>
      <c r="CG70" s="185" t="s">
        <v>322</v>
      </c>
      <c r="CH70" s="186" t="s">
        <v>322</v>
      </c>
      <c r="CI70" s="155"/>
      <c r="CJ70" s="125"/>
      <c r="CK70" s="130" t="s">
        <v>0</v>
      </c>
      <c r="CL70" s="125"/>
      <c r="CM70" s="185" t="s">
        <v>322</v>
      </c>
      <c r="CN70" s="186" t="s">
        <v>322</v>
      </c>
      <c r="CO70" s="155"/>
      <c r="CP70" s="125"/>
      <c r="CQ70" s="130" t="s">
        <v>0</v>
      </c>
      <c r="CR70" s="125"/>
      <c r="CS70" s="185" t="s">
        <v>322</v>
      </c>
      <c r="CT70" s="186" t="s">
        <v>322</v>
      </c>
      <c r="CU70" s="155"/>
      <c r="CV70" s="125">
        <v>3</v>
      </c>
      <c r="CW70" s="130" t="s">
        <v>0</v>
      </c>
      <c r="CX70" s="125">
        <v>1</v>
      </c>
      <c r="CY70" s="185" t="s">
        <v>266</v>
      </c>
      <c r="CZ70" s="186" t="s">
        <v>267</v>
      </c>
      <c r="DA70" s="155"/>
      <c r="DB70" s="125">
        <v>0</v>
      </c>
      <c r="DC70" s="130" t="s">
        <v>0</v>
      </c>
      <c r="DD70" s="125">
        <v>5</v>
      </c>
      <c r="DE70" s="185" t="s">
        <v>266</v>
      </c>
      <c r="DF70" s="186" t="s">
        <v>267</v>
      </c>
      <c r="DG70" s="155"/>
      <c r="DH70" s="125">
        <v>1</v>
      </c>
      <c r="DI70" s="130" t="s">
        <v>0</v>
      </c>
      <c r="DJ70" s="125">
        <v>3</v>
      </c>
      <c r="DK70" s="185" t="s">
        <v>266</v>
      </c>
      <c r="DL70" s="186" t="s">
        <v>267</v>
      </c>
      <c r="DM70" s="155"/>
      <c r="DN70" s="125"/>
      <c r="DO70" s="130" t="s">
        <v>0</v>
      </c>
      <c r="DP70" s="125"/>
      <c r="DQ70" s="185" t="s">
        <v>322</v>
      </c>
      <c r="DR70" s="186" t="s">
        <v>322</v>
      </c>
      <c r="DS70" s="155"/>
      <c r="DT70" s="125">
        <v>3</v>
      </c>
      <c r="DU70" s="130" t="s">
        <v>0</v>
      </c>
      <c r="DV70" s="125">
        <v>0</v>
      </c>
      <c r="DW70" s="185" t="s">
        <v>267</v>
      </c>
      <c r="DX70" s="186" t="s">
        <v>267</v>
      </c>
      <c r="DY70" s="155"/>
      <c r="DZ70" s="125"/>
      <c r="EA70" s="130" t="s">
        <v>0</v>
      </c>
      <c r="EB70" s="125"/>
      <c r="EC70" s="185" t="s">
        <v>322</v>
      </c>
      <c r="ED70" s="186" t="s">
        <v>322</v>
      </c>
      <c r="EE70" s="155"/>
      <c r="EF70" s="125"/>
      <c r="EG70" s="130" t="s">
        <v>0</v>
      </c>
      <c r="EH70" s="125"/>
      <c r="EI70" s="185" t="s">
        <v>322</v>
      </c>
      <c r="EJ70" s="186" t="s">
        <v>322</v>
      </c>
      <c r="EK70" s="155"/>
      <c r="EL70" s="125"/>
      <c r="EM70" s="130" t="s">
        <v>0</v>
      </c>
      <c r="EN70" s="125"/>
      <c r="EO70" s="185" t="s">
        <v>322</v>
      </c>
      <c r="EP70" s="186" t="s">
        <v>322</v>
      </c>
      <c r="EQ70" s="155"/>
      <c r="ER70" s="125"/>
      <c r="ES70" s="130" t="s">
        <v>0</v>
      </c>
      <c r="ET70" s="125"/>
      <c r="EU70" s="185" t="s">
        <v>322</v>
      </c>
      <c r="EV70" s="186" t="s">
        <v>322</v>
      </c>
      <c r="EW70" s="155"/>
      <c r="EX70" s="125"/>
      <c r="EY70" s="130" t="s">
        <v>0</v>
      </c>
      <c r="EZ70" s="125"/>
      <c r="FA70" s="185" t="s">
        <v>322</v>
      </c>
      <c r="FB70" s="186" t="s">
        <v>322</v>
      </c>
      <c r="FC70" s="155"/>
      <c r="FD70" s="125"/>
      <c r="FE70" s="130" t="s">
        <v>0</v>
      </c>
      <c r="FF70" s="125"/>
      <c r="FG70" s="185" t="s">
        <v>322</v>
      </c>
      <c r="FH70" s="186" t="s">
        <v>322</v>
      </c>
      <c r="FI70" s="155"/>
      <c r="FJ70" s="125"/>
      <c r="FK70" s="130" t="s">
        <v>0</v>
      </c>
      <c r="FL70" s="125"/>
      <c r="FM70" s="185" t="s">
        <v>322</v>
      </c>
      <c r="FN70" s="186" t="s">
        <v>322</v>
      </c>
      <c r="FO70" s="155"/>
      <c r="FP70" s="125"/>
      <c r="FQ70" s="130" t="s">
        <v>0</v>
      </c>
      <c r="FR70" s="125"/>
      <c r="FS70" s="185" t="s">
        <v>322</v>
      </c>
      <c r="FT70" s="186" t="s">
        <v>322</v>
      </c>
      <c r="FU70" s="155"/>
      <c r="FV70" s="125"/>
      <c r="FW70" s="130" t="s">
        <v>0</v>
      </c>
      <c r="FX70" s="125"/>
      <c r="FY70" s="185" t="s">
        <v>322</v>
      </c>
      <c r="FZ70" s="186" t="s">
        <v>322</v>
      </c>
      <c r="GA70" s="155"/>
      <c r="GB70" s="125"/>
      <c r="GC70" s="196" t="s">
        <v>0</v>
      </c>
      <c r="GD70" s="125"/>
      <c r="GE70" s="185" t="s">
        <v>322</v>
      </c>
      <c r="GF70" s="186" t="s">
        <v>322</v>
      </c>
      <c r="GG70" s="155"/>
      <c r="GH70" s="125"/>
      <c r="GI70" s="130" t="s">
        <v>0</v>
      </c>
      <c r="GJ70" s="125"/>
      <c r="GK70" s="185" t="s">
        <v>322</v>
      </c>
      <c r="GL70" s="186" t="s">
        <v>322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322</v>
      </c>
      <c r="GX70" s="186" t="s">
        <v>322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322</v>
      </c>
      <c r="HJ70" s="186" t="s">
        <v>322</v>
      </c>
      <c r="HK70" s="155"/>
      <c r="HL70" s="125"/>
      <c r="HM70" s="130" t="s">
        <v>0</v>
      </c>
      <c r="HN70" s="125"/>
      <c r="HO70" s="185" t="s">
        <v>322</v>
      </c>
      <c r="HP70" s="186" t="s">
        <v>322</v>
      </c>
      <c r="HQ70" s="155"/>
      <c r="HR70" s="125">
        <v>3</v>
      </c>
      <c r="HS70" s="130" t="s">
        <v>0</v>
      </c>
      <c r="HT70" s="125">
        <v>0</v>
      </c>
      <c r="HU70" s="185" t="s">
        <v>267</v>
      </c>
      <c r="HV70" s="186" t="s">
        <v>257</v>
      </c>
      <c r="HW70" s="155"/>
      <c r="HX70" s="125"/>
      <c r="HY70" s="130" t="s">
        <v>0</v>
      </c>
      <c r="HZ70" s="125"/>
      <c r="IA70" s="185" t="s">
        <v>322</v>
      </c>
      <c r="IB70" s="186" t="s">
        <v>322</v>
      </c>
      <c r="IC70" s="155"/>
      <c r="ID70" s="125"/>
      <c r="IE70" s="130" t="s">
        <v>0</v>
      </c>
      <c r="IF70" s="125"/>
      <c r="IG70" s="185" t="s">
        <v>322</v>
      </c>
      <c r="IH70" s="186" t="s">
        <v>322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322</v>
      </c>
      <c r="IZ70" s="186" t="s">
        <v>322</v>
      </c>
      <c r="JA70" s="155"/>
      <c r="JB70" s="125"/>
      <c r="JC70" s="130" t="s">
        <v>0</v>
      </c>
      <c r="JD70" s="125"/>
      <c r="JE70" s="185" t="s">
        <v>322</v>
      </c>
      <c r="JF70" s="186" t="s">
        <v>322</v>
      </c>
      <c r="JG70" s="155"/>
      <c r="JH70" s="125"/>
      <c r="JI70" s="130" t="s">
        <v>0</v>
      </c>
      <c r="JJ70" s="125"/>
      <c r="JK70" s="185" t="s">
        <v>322</v>
      </c>
      <c r="JL70" s="186" t="s">
        <v>322</v>
      </c>
      <c r="JM70" s="155"/>
      <c r="JN70" s="125"/>
      <c r="JO70" s="130" t="s">
        <v>0</v>
      </c>
      <c r="JP70" s="125"/>
      <c r="JQ70" s="185" t="s">
        <v>322</v>
      </c>
      <c r="JR70" s="186" t="s">
        <v>322</v>
      </c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85" t="s">
        <v>322</v>
      </c>
      <c r="KD70" s="186" t="s">
        <v>322</v>
      </c>
      <c r="KE70" s="155"/>
      <c r="KF70" s="125"/>
      <c r="KG70" s="130" t="s">
        <v>0</v>
      </c>
      <c r="KH70" s="125"/>
      <c r="KI70" s="185" t="s">
        <v>322</v>
      </c>
      <c r="KJ70" s="186" t="s">
        <v>322</v>
      </c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85" t="s">
        <v>322</v>
      </c>
      <c r="KV70" s="186" t="s">
        <v>322</v>
      </c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85" t="s">
        <v>322</v>
      </c>
      <c r="LH70" s="186" t="s">
        <v>322</v>
      </c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85" t="s">
        <v>322</v>
      </c>
      <c r="LT70" s="186" t="s">
        <v>322</v>
      </c>
      <c r="LU70" s="155"/>
      <c r="LV70" s="125"/>
      <c r="LW70" s="130" t="s">
        <v>0</v>
      </c>
      <c r="LX70" s="125"/>
      <c r="LY70" s="185" t="s">
        <v>322</v>
      </c>
      <c r="LZ70" s="186" t="s">
        <v>322</v>
      </c>
      <c r="MA70" s="155"/>
      <c r="MB70" s="125"/>
      <c r="MC70" s="130" t="s">
        <v>0</v>
      </c>
      <c r="MD70" s="125"/>
      <c r="ME70" s="185" t="s">
        <v>322</v>
      </c>
      <c r="MF70" s="186" t="s">
        <v>322</v>
      </c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85" t="s">
        <v>322</v>
      </c>
      <c r="MR70" s="186" t="s">
        <v>322</v>
      </c>
      <c r="MS70" s="155"/>
      <c r="MT70" s="125"/>
      <c r="MU70" s="130" t="s">
        <v>0</v>
      </c>
      <c r="MV70" s="125"/>
      <c r="MW70" s="130"/>
      <c r="MX70" s="169"/>
      <c r="MY70" s="155"/>
      <c r="MZ70" s="125">
        <v>2</v>
      </c>
      <c r="NA70" s="130" t="s">
        <v>0</v>
      </c>
      <c r="NB70" s="125">
        <v>0</v>
      </c>
      <c r="NC70" s="185" t="s">
        <v>268</v>
      </c>
      <c r="ND70" s="186" t="s">
        <v>374</v>
      </c>
      <c r="NE70" s="155"/>
      <c r="NF70" s="125"/>
      <c r="NG70" s="130" t="s">
        <v>0</v>
      </c>
      <c r="NH70" s="125"/>
      <c r="NI70" s="185" t="s">
        <v>322</v>
      </c>
      <c r="NJ70" s="186" t="s">
        <v>322</v>
      </c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322</v>
      </c>
      <c r="NV70" s="186" t="s">
        <v>322</v>
      </c>
      <c r="NW70" s="163"/>
    </row>
    <row r="71" spans="1:387" ht="15" x14ac:dyDescent="0.2">
      <c r="A71" s="123">
        <f>IF(B71="","",VLOOKUP(B71,'Registrovaní tipéri'!$A$2:$B$101,2,FALSE))</f>
        <v>38</v>
      </c>
      <c r="B71" s="172" t="s">
        <v>241</v>
      </c>
      <c r="C71" s="124"/>
      <c r="D71" s="170">
        <v>0</v>
      </c>
      <c r="E71" s="175" t="s">
        <v>0</v>
      </c>
      <c r="F71" s="167">
        <v>2</v>
      </c>
      <c r="G71" s="184" t="s">
        <v>262</v>
      </c>
      <c r="H71" s="183" t="s">
        <v>267</v>
      </c>
      <c r="I71" s="25"/>
      <c r="J71" s="187">
        <v>0</v>
      </c>
      <c r="K71" s="187" t="s">
        <v>0</v>
      </c>
      <c r="L71" s="187">
        <v>3</v>
      </c>
      <c r="M71" s="185" t="s">
        <v>255</v>
      </c>
      <c r="N71" s="186" t="s">
        <v>267</v>
      </c>
      <c r="O71" s="148"/>
      <c r="P71" s="125">
        <v>4</v>
      </c>
      <c r="Q71" s="130" t="s">
        <v>0</v>
      </c>
      <c r="R71" s="125">
        <v>1</v>
      </c>
      <c r="S71" s="185" t="s">
        <v>269</v>
      </c>
      <c r="T71" s="186" t="s">
        <v>267</v>
      </c>
      <c r="U71" s="155"/>
      <c r="V71" s="125">
        <v>0</v>
      </c>
      <c r="W71" s="130" t="s">
        <v>0</v>
      </c>
      <c r="X71" s="125">
        <v>2</v>
      </c>
      <c r="Y71" s="185" t="s">
        <v>267</v>
      </c>
      <c r="Z71" s="186" t="s">
        <v>257</v>
      </c>
      <c r="AA71" s="155"/>
      <c r="AB71" s="125">
        <v>3</v>
      </c>
      <c r="AC71" s="130" t="s">
        <v>0</v>
      </c>
      <c r="AD71" s="125">
        <v>0</v>
      </c>
      <c r="AE71" s="192" t="s">
        <v>267</v>
      </c>
      <c r="AF71" s="193" t="s">
        <v>267</v>
      </c>
      <c r="AG71" s="155"/>
      <c r="AH71" s="125"/>
      <c r="AI71" s="130" t="s">
        <v>0</v>
      </c>
      <c r="AJ71" s="125"/>
      <c r="AK71" s="185" t="s">
        <v>322</v>
      </c>
      <c r="AL71" s="186" t="s">
        <v>322</v>
      </c>
      <c r="AM71" s="155"/>
      <c r="AN71" s="125">
        <v>0</v>
      </c>
      <c r="AO71" s="130" t="s">
        <v>0</v>
      </c>
      <c r="AP71" s="125">
        <v>2</v>
      </c>
      <c r="AQ71" s="185" t="s">
        <v>269</v>
      </c>
      <c r="AR71" s="186" t="s">
        <v>265</v>
      </c>
      <c r="AS71" s="155"/>
      <c r="AT71" s="125">
        <v>1</v>
      </c>
      <c r="AU71" s="130" t="s">
        <v>0</v>
      </c>
      <c r="AV71" s="125">
        <v>2</v>
      </c>
      <c r="AW71" s="185" t="s">
        <v>267</v>
      </c>
      <c r="AX71" s="186" t="s">
        <v>269</v>
      </c>
      <c r="AY71" s="155"/>
      <c r="AZ71" s="125">
        <v>2</v>
      </c>
      <c r="BA71" s="130" t="s">
        <v>0</v>
      </c>
      <c r="BB71" s="125">
        <v>0</v>
      </c>
      <c r="BC71" s="185" t="s">
        <v>267</v>
      </c>
      <c r="BD71" s="186" t="s">
        <v>257</v>
      </c>
      <c r="BE71" s="155"/>
      <c r="BF71" s="125">
        <v>2</v>
      </c>
      <c r="BG71" s="130" t="s">
        <v>0</v>
      </c>
      <c r="BH71" s="125">
        <v>0</v>
      </c>
      <c r="BI71" s="185" t="s">
        <v>269</v>
      </c>
      <c r="BJ71" s="186" t="s">
        <v>257</v>
      </c>
      <c r="BK71" s="155"/>
      <c r="BL71" s="125">
        <v>1</v>
      </c>
      <c r="BM71" s="130" t="s">
        <v>0</v>
      </c>
      <c r="BN71" s="125">
        <v>2</v>
      </c>
      <c r="BO71" s="185" t="s">
        <v>269</v>
      </c>
      <c r="BP71" s="186" t="s">
        <v>267</v>
      </c>
      <c r="BQ71" s="155"/>
      <c r="BR71" s="125">
        <v>2</v>
      </c>
      <c r="BS71" s="130" t="s">
        <v>0</v>
      </c>
      <c r="BT71" s="125">
        <v>0</v>
      </c>
      <c r="BU71" s="185" t="s">
        <v>269</v>
      </c>
      <c r="BV71" s="186" t="s">
        <v>259</v>
      </c>
      <c r="BW71" s="155"/>
      <c r="BX71" s="125">
        <v>3</v>
      </c>
      <c r="BY71" s="130" t="s">
        <v>0</v>
      </c>
      <c r="BZ71" s="125">
        <v>1</v>
      </c>
      <c r="CA71" s="130" t="s">
        <v>269</v>
      </c>
      <c r="CB71" s="169" t="s">
        <v>268</v>
      </c>
      <c r="CC71" s="155"/>
      <c r="CD71" s="125">
        <v>1</v>
      </c>
      <c r="CE71" s="130" t="s">
        <v>0</v>
      </c>
      <c r="CF71" s="125">
        <v>2</v>
      </c>
      <c r="CG71" s="185" t="s">
        <v>269</v>
      </c>
      <c r="CH71" s="186" t="s">
        <v>257</v>
      </c>
      <c r="CI71" s="155"/>
      <c r="CJ71" s="125">
        <v>0</v>
      </c>
      <c r="CK71" s="130" t="s">
        <v>0</v>
      </c>
      <c r="CL71" s="125">
        <v>2</v>
      </c>
      <c r="CM71" s="185" t="s">
        <v>269</v>
      </c>
      <c r="CN71" s="186" t="s">
        <v>267</v>
      </c>
      <c r="CO71" s="155"/>
      <c r="CP71" s="125">
        <v>3</v>
      </c>
      <c r="CQ71" s="130" t="s">
        <v>0</v>
      </c>
      <c r="CR71" s="125">
        <v>2</v>
      </c>
      <c r="CS71" s="185" t="s">
        <v>269</v>
      </c>
      <c r="CT71" s="186" t="s">
        <v>254</v>
      </c>
      <c r="CU71" s="155"/>
      <c r="CV71" s="125">
        <v>2</v>
      </c>
      <c r="CW71" s="130" t="s">
        <v>0</v>
      </c>
      <c r="CX71" s="125">
        <v>0</v>
      </c>
      <c r="CY71" s="185" t="s">
        <v>269</v>
      </c>
      <c r="CZ71" s="186" t="s">
        <v>266</v>
      </c>
      <c r="DA71" s="155"/>
      <c r="DB71" s="125">
        <v>0</v>
      </c>
      <c r="DC71" s="130" t="s">
        <v>0</v>
      </c>
      <c r="DD71" s="125">
        <v>3</v>
      </c>
      <c r="DE71" s="185" t="s">
        <v>267</v>
      </c>
      <c r="DF71" s="186" t="s">
        <v>266</v>
      </c>
      <c r="DG71" s="155"/>
      <c r="DH71" s="125">
        <v>1</v>
      </c>
      <c r="DI71" s="130" t="s">
        <v>0</v>
      </c>
      <c r="DJ71" s="125">
        <v>3</v>
      </c>
      <c r="DK71" s="185" t="s">
        <v>269</v>
      </c>
      <c r="DL71" s="186" t="s">
        <v>267</v>
      </c>
      <c r="DM71" s="155"/>
      <c r="DN71" s="125">
        <v>2</v>
      </c>
      <c r="DO71" s="130" t="s">
        <v>0</v>
      </c>
      <c r="DP71" s="125">
        <v>0</v>
      </c>
      <c r="DQ71" s="185" t="s">
        <v>269</v>
      </c>
      <c r="DR71" s="186" t="s">
        <v>267</v>
      </c>
      <c r="DS71" s="155"/>
      <c r="DT71" s="125">
        <v>1</v>
      </c>
      <c r="DU71" s="130" t="s">
        <v>0</v>
      </c>
      <c r="DV71" s="125">
        <v>1</v>
      </c>
      <c r="DW71" s="185" t="s">
        <v>267</v>
      </c>
      <c r="DX71" s="186" t="s">
        <v>265</v>
      </c>
      <c r="DY71" s="155"/>
      <c r="DZ71" s="125">
        <v>1</v>
      </c>
      <c r="EA71" s="130" t="s">
        <v>0</v>
      </c>
      <c r="EB71" s="125">
        <v>3</v>
      </c>
      <c r="EC71" s="185" t="s">
        <v>269</v>
      </c>
      <c r="ED71" s="186" t="s">
        <v>267</v>
      </c>
      <c r="EE71" s="155"/>
      <c r="EF71" s="125">
        <v>3</v>
      </c>
      <c r="EG71" s="130" t="s">
        <v>0</v>
      </c>
      <c r="EH71" s="125">
        <v>0</v>
      </c>
      <c r="EI71" s="185" t="s">
        <v>266</v>
      </c>
      <c r="EJ71" s="186" t="s">
        <v>252</v>
      </c>
      <c r="EK71" s="155"/>
      <c r="EL71" s="125">
        <v>3</v>
      </c>
      <c r="EM71" s="130" t="s">
        <v>0</v>
      </c>
      <c r="EN71" s="125">
        <v>0</v>
      </c>
      <c r="EO71" s="185" t="s">
        <v>269</v>
      </c>
      <c r="EP71" s="186" t="s">
        <v>257</v>
      </c>
      <c r="EQ71" s="155"/>
      <c r="ER71" s="125">
        <v>1</v>
      </c>
      <c r="ES71" s="130" t="s">
        <v>0</v>
      </c>
      <c r="ET71" s="125">
        <v>1</v>
      </c>
      <c r="EU71" s="185" t="s">
        <v>269</v>
      </c>
      <c r="EV71" s="186" t="s">
        <v>267</v>
      </c>
      <c r="EW71" s="155"/>
      <c r="EX71" s="125">
        <v>1</v>
      </c>
      <c r="EY71" s="130" t="s">
        <v>0</v>
      </c>
      <c r="EZ71" s="125">
        <v>3</v>
      </c>
      <c r="FA71" s="185" t="s">
        <v>269</v>
      </c>
      <c r="FB71" s="186" t="s">
        <v>265</v>
      </c>
      <c r="FC71" s="155"/>
      <c r="FD71" s="125">
        <v>3</v>
      </c>
      <c r="FE71" s="130" t="s">
        <v>0</v>
      </c>
      <c r="FF71" s="125">
        <v>0</v>
      </c>
      <c r="FG71" s="185" t="s">
        <v>267</v>
      </c>
      <c r="FH71" s="186" t="s">
        <v>259</v>
      </c>
      <c r="FI71" s="155"/>
      <c r="FJ71" s="125">
        <v>0</v>
      </c>
      <c r="FK71" s="130" t="s">
        <v>0</v>
      </c>
      <c r="FL71" s="125">
        <v>2</v>
      </c>
      <c r="FM71" s="185" t="s">
        <v>269</v>
      </c>
      <c r="FN71" s="186" t="s">
        <v>269</v>
      </c>
      <c r="FO71" s="155"/>
      <c r="FP71" s="125"/>
      <c r="FQ71" s="130" t="s">
        <v>0</v>
      </c>
      <c r="FR71" s="125"/>
      <c r="FS71" s="185" t="s">
        <v>322</v>
      </c>
      <c r="FT71" s="186" t="s">
        <v>322</v>
      </c>
      <c r="FU71" s="155"/>
      <c r="FV71" s="125">
        <v>0</v>
      </c>
      <c r="FW71" s="130" t="s">
        <v>0</v>
      </c>
      <c r="FX71" s="125">
        <v>2</v>
      </c>
      <c r="FY71" s="185" t="s">
        <v>267</v>
      </c>
      <c r="FZ71" s="186" t="s">
        <v>374</v>
      </c>
      <c r="GA71" s="155"/>
      <c r="GB71" s="125"/>
      <c r="GC71" s="196" t="s">
        <v>0</v>
      </c>
      <c r="GD71" s="125"/>
      <c r="GE71" s="185" t="s">
        <v>322</v>
      </c>
      <c r="GF71" s="186" t="s">
        <v>322</v>
      </c>
      <c r="GG71" s="155"/>
      <c r="GH71" s="125">
        <v>2</v>
      </c>
      <c r="GI71" s="130" t="s">
        <v>0</v>
      </c>
      <c r="GJ71" s="125">
        <v>0</v>
      </c>
      <c r="GK71" s="185" t="s">
        <v>269</v>
      </c>
      <c r="GL71" s="186" t="s">
        <v>374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269</v>
      </c>
      <c r="GX71" s="186" t="s">
        <v>374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257</v>
      </c>
      <c r="HJ71" s="186" t="s">
        <v>257</v>
      </c>
      <c r="HK71" s="155"/>
      <c r="HL71" s="125">
        <v>1</v>
      </c>
      <c r="HM71" s="130" t="s">
        <v>0</v>
      </c>
      <c r="HN71" s="125">
        <v>0</v>
      </c>
      <c r="HO71" s="185" t="s">
        <v>374</v>
      </c>
      <c r="HP71" s="186" t="s">
        <v>257</v>
      </c>
      <c r="HQ71" s="155"/>
      <c r="HR71" s="125">
        <v>2</v>
      </c>
      <c r="HS71" s="130" t="s">
        <v>0</v>
      </c>
      <c r="HT71" s="125">
        <v>0</v>
      </c>
      <c r="HU71" s="185" t="s">
        <v>268</v>
      </c>
      <c r="HV71" s="186" t="s">
        <v>374</v>
      </c>
      <c r="HW71" s="155"/>
      <c r="HX71" s="125">
        <v>0</v>
      </c>
      <c r="HY71" s="130" t="s">
        <v>0</v>
      </c>
      <c r="HZ71" s="125">
        <v>2</v>
      </c>
      <c r="IA71" s="185" t="s">
        <v>269</v>
      </c>
      <c r="IB71" s="186" t="s">
        <v>374</v>
      </c>
      <c r="IC71" s="155"/>
      <c r="ID71" s="125">
        <v>0</v>
      </c>
      <c r="IE71" s="130" t="s">
        <v>0</v>
      </c>
      <c r="IF71" s="125">
        <v>3</v>
      </c>
      <c r="IG71" s="185" t="s">
        <v>269</v>
      </c>
      <c r="IH71" s="186" t="s">
        <v>268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322</v>
      </c>
      <c r="IZ71" s="186" t="s">
        <v>322</v>
      </c>
      <c r="JA71" s="155"/>
      <c r="JB71" s="125">
        <v>1</v>
      </c>
      <c r="JC71" s="130" t="s">
        <v>0</v>
      </c>
      <c r="JD71" s="125">
        <v>3</v>
      </c>
      <c r="JE71" s="185" t="s">
        <v>267</v>
      </c>
      <c r="JF71" s="186" t="s">
        <v>374</v>
      </c>
      <c r="JG71" s="155"/>
      <c r="JH71" s="125"/>
      <c r="JI71" s="130" t="s">
        <v>0</v>
      </c>
      <c r="JJ71" s="125"/>
      <c r="JK71" s="185" t="s">
        <v>322</v>
      </c>
      <c r="JL71" s="186" t="s">
        <v>322</v>
      </c>
      <c r="JM71" s="155"/>
      <c r="JN71" s="125">
        <v>2</v>
      </c>
      <c r="JO71" s="130" t="s">
        <v>0</v>
      </c>
      <c r="JP71" s="125">
        <v>0</v>
      </c>
      <c r="JQ71" s="185" t="s">
        <v>374</v>
      </c>
      <c r="JR71" s="186" t="s">
        <v>267</v>
      </c>
      <c r="JS71" s="155"/>
      <c r="JT71" s="125"/>
      <c r="JU71" s="130" t="s">
        <v>0</v>
      </c>
      <c r="JV71" s="125"/>
      <c r="JW71" s="130"/>
      <c r="JX71" s="169"/>
      <c r="JY71" s="155"/>
      <c r="JZ71" s="125">
        <v>2</v>
      </c>
      <c r="KA71" s="130" t="s">
        <v>0</v>
      </c>
      <c r="KB71" s="125">
        <v>3</v>
      </c>
      <c r="KC71" s="185" t="s">
        <v>269</v>
      </c>
      <c r="KD71" s="186" t="s">
        <v>265</v>
      </c>
      <c r="KE71" s="155"/>
      <c r="KF71" s="125">
        <v>2</v>
      </c>
      <c r="KG71" s="130" t="s">
        <v>0</v>
      </c>
      <c r="KH71" s="125">
        <v>0</v>
      </c>
      <c r="KI71" s="185" t="s">
        <v>272</v>
      </c>
      <c r="KJ71" s="186" t="s">
        <v>254</v>
      </c>
      <c r="KK71" s="155"/>
      <c r="KL71" s="125"/>
      <c r="KM71" s="130" t="s">
        <v>0</v>
      </c>
      <c r="KN71" s="125"/>
      <c r="KO71" s="130"/>
      <c r="KP71" s="169"/>
      <c r="KQ71" s="155"/>
      <c r="KR71" s="125">
        <v>0</v>
      </c>
      <c r="KS71" s="130" t="s">
        <v>0</v>
      </c>
      <c r="KT71" s="125">
        <v>2</v>
      </c>
      <c r="KU71" s="185" t="s">
        <v>374</v>
      </c>
      <c r="KV71" s="186" t="s">
        <v>266</v>
      </c>
      <c r="KW71" s="155"/>
      <c r="KX71" s="125"/>
      <c r="KY71" s="130" t="s">
        <v>0</v>
      </c>
      <c r="KZ71" s="125"/>
      <c r="LA71" s="130"/>
      <c r="LB71" s="169"/>
      <c r="LC71" s="155"/>
      <c r="LD71" s="125">
        <v>5</v>
      </c>
      <c r="LE71" s="130" t="s">
        <v>0</v>
      </c>
      <c r="LF71" s="125">
        <v>1</v>
      </c>
      <c r="LG71" s="185" t="s">
        <v>267</v>
      </c>
      <c r="LH71" s="186" t="s">
        <v>257</v>
      </c>
      <c r="LI71" s="155"/>
      <c r="LJ71" s="125"/>
      <c r="LK71" s="130" t="s">
        <v>0</v>
      </c>
      <c r="LL71" s="125"/>
      <c r="LM71" s="130"/>
      <c r="LN71" s="169"/>
      <c r="LO71" s="155"/>
      <c r="LP71" s="125">
        <v>1</v>
      </c>
      <c r="LQ71" s="130" t="s">
        <v>0</v>
      </c>
      <c r="LR71" s="125">
        <v>3</v>
      </c>
      <c r="LS71" s="185" t="s">
        <v>269</v>
      </c>
      <c r="LT71" s="186" t="s">
        <v>257</v>
      </c>
      <c r="LU71" s="155"/>
      <c r="LV71" s="125">
        <v>3</v>
      </c>
      <c r="LW71" s="130" t="s">
        <v>0</v>
      </c>
      <c r="LX71" s="125">
        <v>1</v>
      </c>
      <c r="LY71" s="185" t="s">
        <v>269</v>
      </c>
      <c r="LZ71" s="186" t="s">
        <v>257</v>
      </c>
      <c r="MA71" s="155"/>
      <c r="MB71" s="125"/>
      <c r="MC71" s="130" t="s">
        <v>0</v>
      </c>
      <c r="MD71" s="125"/>
      <c r="ME71" s="185" t="s">
        <v>322</v>
      </c>
      <c r="MF71" s="186" t="s">
        <v>322</v>
      </c>
      <c r="MG71" s="155"/>
      <c r="MH71" s="125"/>
      <c r="MI71" s="130" t="s">
        <v>0</v>
      </c>
      <c r="MJ71" s="125"/>
      <c r="MK71" s="130"/>
      <c r="ML71" s="169"/>
      <c r="MM71" s="155"/>
      <c r="MN71" s="125">
        <v>0</v>
      </c>
      <c r="MO71" s="130" t="s">
        <v>0</v>
      </c>
      <c r="MP71" s="125">
        <v>2</v>
      </c>
      <c r="MQ71" s="185" t="s">
        <v>374</v>
      </c>
      <c r="MR71" s="186" t="s">
        <v>257</v>
      </c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85" t="s">
        <v>322</v>
      </c>
      <c r="ND71" s="186" t="s">
        <v>322</v>
      </c>
      <c r="NE71" s="155"/>
      <c r="NF71" s="125"/>
      <c r="NG71" s="130" t="s">
        <v>0</v>
      </c>
      <c r="NH71" s="125"/>
      <c r="NI71" s="185" t="s">
        <v>322</v>
      </c>
      <c r="NJ71" s="186" t="s">
        <v>322</v>
      </c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322</v>
      </c>
      <c r="NV71" s="186" t="s">
        <v>322</v>
      </c>
      <c r="NW71" s="163"/>
    </row>
    <row r="72" spans="1:387" ht="15" x14ac:dyDescent="0.2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269</v>
      </c>
      <c r="H72" s="174" t="s">
        <v>257</v>
      </c>
      <c r="I72" s="25"/>
      <c r="J72" s="187">
        <v>0</v>
      </c>
      <c r="K72" s="187" t="s">
        <v>0</v>
      </c>
      <c r="L72" s="187">
        <v>3</v>
      </c>
      <c r="M72" s="185" t="s">
        <v>267</v>
      </c>
      <c r="N72" s="186" t="s">
        <v>254</v>
      </c>
      <c r="O72" s="148"/>
      <c r="P72" s="125">
        <v>2</v>
      </c>
      <c r="Q72" s="130" t="s">
        <v>0</v>
      </c>
      <c r="R72" s="125">
        <v>0</v>
      </c>
      <c r="S72" s="185" t="s">
        <v>269</v>
      </c>
      <c r="T72" s="186" t="s">
        <v>267</v>
      </c>
      <c r="U72" s="155"/>
      <c r="V72" s="125">
        <v>1</v>
      </c>
      <c r="W72" s="130" t="s">
        <v>0</v>
      </c>
      <c r="X72" s="125">
        <v>1</v>
      </c>
      <c r="Y72" s="185" t="s">
        <v>267</v>
      </c>
      <c r="Z72" s="186" t="s">
        <v>271</v>
      </c>
      <c r="AA72" s="155"/>
      <c r="AB72" s="125">
        <v>2</v>
      </c>
      <c r="AC72" s="130" t="s">
        <v>0</v>
      </c>
      <c r="AD72" s="125">
        <v>0</v>
      </c>
      <c r="AE72" s="192" t="s">
        <v>271</v>
      </c>
      <c r="AF72" s="193" t="s">
        <v>254</v>
      </c>
      <c r="AG72" s="155"/>
      <c r="AH72" s="125">
        <v>2</v>
      </c>
      <c r="AI72" s="130" t="s">
        <v>0</v>
      </c>
      <c r="AJ72" s="125">
        <v>1</v>
      </c>
      <c r="AK72" s="185" t="s">
        <v>271</v>
      </c>
      <c r="AL72" s="186" t="s">
        <v>254</v>
      </c>
      <c r="AM72" s="155"/>
      <c r="AN72" s="125">
        <v>0</v>
      </c>
      <c r="AO72" s="130" t="s">
        <v>0</v>
      </c>
      <c r="AP72" s="125">
        <v>1</v>
      </c>
      <c r="AQ72" s="185" t="s">
        <v>269</v>
      </c>
      <c r="AR72" s="186" t="s">
        <v>265</v>
      </c>
      <c r="AS72" s="155"/>
      <c r="AT72" s="125">
        <v>1</v>
      </c>
      <c r="AU72" s="130" t="s">
        <v>0</v>
      </c>
      <c r="AV72" s="125">
        <v>2</v>
      </c>
      <c r="AW72" s="185" t="s">
        <v>267</v>
      </c>
      <c r="AX72" s="186" t="s">
        <v>257</v>
      </c>
      <c r="AY72" s="155"/>
      <c r="AZ72" s="125">
        <v>2</v>
      </c>
      <c r="BA72" s="130" t="s">
        <v>0</v>
      </c>
      <c r="BB72" s="125">
        <v>1</v>
      </c>
      <c r="BC72" s="185" t="s">
        <v>267</v>
      </c>
      <c r="BD72" s="186" t="s">
        <v>257</v>
      </c>
      <c r="BE72" s="155"/>
      <c r="BF72" s="125">
        <v>3</v>
      </c>
      <c r="BG72" s="130" t="s">
        <v>0</v>
      </c>
      <c r="BH72" s="125">
        <v>1</v>
      </c>
      <c r="BI72" s="185" t="s">
        <v>269</v>
      </c>
      <c r="BJ72" s="186" t="s">
        <v>267</v>
      </c>
      <c r="BK72" s="155"/>
      <c r="BL72" s="125">
        <v>1</v>
      </c>
      <c r="BM72" s="130" t="s">
        <v>0</v>
      </c>
      <c r="BN72" s="125">
        <v>2</v>
      </c>
      <c r="BO72" s="185" t="s">
        <v>269</v>
      </c>
      <c r="BP72" s="186" t="s">
        <v>267</v>
      </c>
      <c r="BQ72" s="155"/>
      <c r="BR72" s="125">
        <v>2</v>
      </c>
      <c r="BS72" s="130" t="s">
        <v>0</v>
      </c>
      <c r="BT72" s="125">
        <v>0</v>
      </c>
      <c r="BU72" s="185" t="s">
        <v>271</v>
      </c>
      <c r="BV72" s="186" t="s">
        <v>267</v>
      </c>
      <c r="BW72" s="155"/>
      <c r="BX72" s="125">
        <v>3</v>
      </c>
      <c r="BY72" s="130" t="s">
        <v>0</v>
      </c>
      <c r="BZ72" s="125">
        <v>0</v>
      </c>
      <c r="CA72" s="130" t="s">
        <v>271</v>
      </c>
      <c r="CB72" s="169" t="s">
        <v>267</v>
      </c>
      <c r="CC72" s="155"/>
      <c r="CD72" s="125">
        <v>1</v>
      </c>
      <c r="CE72" s="130" t="s">
        <v>0</v>
      </c>
      <c r="CF72" s="125">
        <v>2</v>
      </c>
      <c r="CG72" s="185" t="s">
        <v>266</v>
      </c>
      <c r="CH72" s="186" t="s">
        <v>267</v>
      </c>
      <c r="CI72" s="155"/>
      <c r="CJ72" s="125">
        <v>1</v>
      </c>
      <c r="CK72" s="130" t="s">
        <v>0</v>
      </c>
      <c r="CL72" s="125">
        <v>2</v>
      </c>
      <c r="CM72" s="185" t="s">
        <v>269</v>
      </c>
      <c r="CN72" s="186" t="s">
        <v>268</v>
      </c>
      <c r="CO72" s="155"/>
      <c r="CP72" s="125">
        <v>2</v>
      </c>
      <c r="CQ72" s="130" t="s">
        <v>0</v>
      </c>
      <c r="CR72" s="125">
        <v>3</v>
      </c>
      <c r="CS72" s="185" t="s">
        <v>311</v>
      </c>
      <c r="CT72" s="186" t="s">
        <v>254</v>
      </c>
      <c r="CU72" s="155"/>
      <c r="CV72" s="125">
        <v>2</v>
      </c>
      <c r="CW72" s="130" t="s">
        <v>0</v>
      </c>
      <c r="CX72" s="125">
        <v>0</v>
      </c>
      <c r="CY72" s="185" t="s">
        <v>267</v>
      </c>
      <c r="CZ72" s="186" t="s">
        <v>254</v>
      </c>
      <c r="DA72" s="155"/>
      <c r="DB72" s="125">
        <v>0</v>
      </c>
      <c r="DC72" s="130" t="s">
        <v>0</v>
      </c>
      <c r="DD72" s="125">
        <v>3</v>
      </c>
      <c r="DE72" s="185" t="s">
        <v>267</v>
      </c>
      <c r="DF72" s="186" t="s">
        <v>254</v>
      </c>
      <c r="DG72" s="155"/>
      <c r="DH72" s="125">
        <v>1</v>
      </c>
      <c r="DI72" s="130" t="s">
        <v>0</v>
      </c>
      <c r="DJ72" s="125">
        <v>1</v>
      </c>
      <c r="DK72" s="185" t="s">
        <v>269</v>
      </c>
      <c r="DL72" s="186" t="s">
        <v>252</v>
      </c>
      <c r="DM72" s="155"/>
      <c r="DN72" s="125">
        <v>2</v>
      </c>
      <c r="DO72" s="130" t="s">
        <v>0</v>
      </c>
      <c r="DP72" s="125">
        <v>0</v>
      </c>
      <c r="DQ72" s="185" t="s">
        <v>269</v>
      </c>
      <c r="DR72" s="186" t="s">
        <v>254</v>
      </c>
      <c r="DS72" s="155"/>
      <c r="DT72" s="125">
        <v>2</v>
      </c>
      <c r="DU72" s="130" t="s">
        <v>0</v>
      </c>
      <c r="DV72" s="125">
        <v>1</v>
      </c>
      <c r="DW72" s="185" t="s">
        <v>267</v>
      </c>
      <c r="DX72" s="186" t="s">
        <v>361</v>
      </c>
      <c r="DY72" s="155"/>
      <c r="DZ72" s="125">
        <v>1</v>
      </c>
      <c r="EA72" s="130" t="s">
        <v>0</v>
      </c>
      <c r="EB72" s="125">
        <v>2</v>
      </c>
      <c r="EC72" s="185" t="s">
        <v>269</v>
      </c>
      <c r="ED72" s="186" t="s">
        <v>254</v>
      </c>
      <c r="EE72" s="155"/>
      <c r="EF72" s="125">
        <v>3</v>
      </c>
      <c r="EG72" s="130" t="s">
        <v>0</v>
      </c>
      <c r="EH72" s="125">
        <v>0</v>
      </c>
      <c r="EI72" s="185" t="s">
        <v>270</v>
      </c>
      <c r="EJ72" s="186" t="s">
        <v>264</v>
      </c>
      <c r="EK72" s="155"/>
      <c r="EL72" s="125">
        <v>3</v>
      </c>
      <c r="EM72" s="130" t="s">
        <v>0</v>
      </c>
      <c r="EN72" s="125">
        <v>0</v>
      </c>
      <c r="EO72" s="185" t="s">
        <v>267</v>
      </c>
      <c r="EP72" s="186" t="s">
        <v>254</v>
      </c>
      <c r="EQ72" s="155"/>
      <c r="ER72" s="125">
        <v>1</v>
      </c>
      <c r="ES72" s="130" t="s">
        <v>0</v>
      </c>
      <c r="ET72" s="125">
        <v>2</v>
      </c>
      <c r="EU72" s="185" t="s">
        <v>267</v>
      </c>
      <c r="EV72" s="186" t="s">
        <v>254</v>
      </c>
      <c r="EW72" s="155"/>
      <c r="EX72" s="125">
        <v>0</v>
      </c>
      <c r="EY72" s="130" t="s">
        <v>0</v>
      </c>
      <c r="EZ72" s="125">
        <v>3</v>
      </c>
      <c r="FA72" s="185" t="s">
        <v>267</v>
      </c>
      <c r="FB72" s="186" t="s">
        <v>254</v>
      </c>
      <c r="FC72" s="155"/>
      <c r="FD72" s="125">
        <v>3</v>
      </c>
      <c r="FE72" s="130" t="s">
        <v>0</v>
      </c>
      <c r="FF72" s="125">
        <v>0</v>
      </c>
      <c r="FG72" s="185" t="s">
        <v>267</v>
      </c>
      <c r="FH72" s="186" t="s">
        <v>254</v>
      </c>
      <c r="FI72" s="155"/>
      <c r="FJ72" s="125">
        <v>1</v>
      </c>
      <c r="FK72" s="130" t="s">
        <v>0</v>
      </c>
      <c r="FL72" s="125">
        <v>2</v>
      </c>
      <c r="FM72" s="185" t="s">
        <v>269</v>
      </c>
      <c r="FN72" s="186" t="s">
        <v>267</v>
      </c>
      <c r="FO72" s="155"/>
      <c r="FP72" s="125">
        <v>2</v>
      </c>
      <c r="FQ72" s="130" t="s">
        <v>0</v>
      </c>
      <c r="FR72" s="125">
        <v>1</v>
      </c>
      <c r="FS72" s="185" t="s">
        <v>269</v>
      </c>
      <c r="FT72" s="186" t="s">
        <v>252</v>
      </c>
      <c r="FU72" s="155"/>
      <c r="FV72" s="125">
        <v>1</v>
      </c>
      <c r="FW72" s="130" t="s">
        <v>0</v>
      </c>
      <c r="FX72" s="125">
        <v>2</v>
      </c>
      <c r="FY72" s="185" t="s">
        <v>374</v>
      </c>
      <c r="FZ72" s="186" t="s">
        <v>252</v>
      </c>
      <c r="GA72" s="155"/>
      <c r="GB72" s="125">
        <v>1</v>
      </c>
      <c r="GC72" s="196" t="s">
        <v>0</v>
      </c>
      <c r="GD72" s="125">
        <v>2</v>
      </c>
      <c r="GE72" s="185" t="s">
        <v>267</v>
      </c>
      <c r="GF72" s="186" t="s">
        <v>254</v>
      </c>
      <c r="GG72" s="155"/>
      <c r="GH72" s="125">
        <v>2</v>
      </c>
      <c r="GI72" s="130" t="s">
        <v>0</v>
      </c>
      <c r="GJ72" s="125">
        <v>0</v>
      </c>
      <c r="GK72" s="185" t="s">
        <v>267</v>
      </c>
      <c r="GL72" s="186" t="s">
        <v>257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267</v>
      </c>
      <c r="GX72" s="186" t="s">
        <v>254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269</v>
      </c>
      <c r="HJ72" s="186" t="s">
        <v>257</v>
      </c>
      <c r="HK72" s="155"/>
      <c r="HL72" s="125">
        <v>2</v>
      </c>
      <c r="HM72" s="130" t="s">
        <v>0</v>
      </c>
      <c r="HN72" s="125">
        <v>0</v>
      </c>
      <c r="HO72" s="185" t="s">
        <v>267</v>
      </c>
      <c r="HP72" s="186" t="s">
        <v>257</v>
      </c>
      <c r="HQ72" s="155"/>
      <c r="HR72" s="125">
        <v>2</v>
      </c>
      <c r="HS72" s="130" t="s">
        <v>0</v>
      </c>
      <c r="HT72" s="125">
        <v>1</v>
      </c>
      <c r="HU72" s="185" t="s">
        <v>402</v>
      </c>
      <c r="HV72" s="186" t="s">
        <v>257</v>
      </c>
      <c r="HW72" s="155"/>
      <c r="HX72" s="125">
        <v>0</v>
      </c>
      <c r="HY72" s="130" t="s">
        <v>0</v>
      </c>
      <c r="HZ72" s="125">
        <v>1</v>
      </c>
      <c r="IA72" s="185" t="s">
        <v>267</v>
      </c>
      <c r="IB72" s="186" t="s">
        <v>257</v>
      </c>
      <c r="IC72" s="155"/>
      <c r="ID72" s="125">
        <v>1</v>
      </c>
      <c r="IE72" s="130" t="s">
        <v>0</v>
      </c>
      <c r="IF72" s="125">
        <v>2</v>
      </c>
      <c r="IG72" s="185" t="s">
        <v>269</v>
      </c>
      <c r="IH72" s="186" t="s">
        <v>257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269</v>
      </c>
      <c r="IZ72" s="186" t="s">
        <v>257</v>
      </c>
      <c r="JA72" s="155"/>
      <c r="JB72" s="125">
        <v>1</v>
      </c>
      <c r="JC72" s="130" t="s">
        <v>0</v>
      </c>
      <c r="JD72" s="125">
        <v>3</v>
      </c>
      <c r="JE72" s="185" t="s">
        <v>269</v>
      </c>
      <c r="JF72" s="186" t="s">
        <v>254</v>
      </c>
      <c r="JG72" s="155"/>
      <c r="JH72" s="125">
        <v>0</v>
      </c>
      <c r="JI72" s="130" t="s">
        <v>0</v>
      </c>
      <c r="JJ72" s="125">
        <v>3</v>
      </c>
      <c r="JK72" s="185" t="s">
        <v>267</v>
      </c>
      <c r="JL72" s="186" t="s">
        <v>267</v>
      </c>
      <c r="JM72" s="155"/>
      <c r="JN72" s="125">
        <v>3</v>
      </c>
      <c r="JO72" s="130" t="s">
        <v>0</v>
      </c>
      <c r="JP72" s="125">
        <v>1</v>
      </c>
      <c r="JQ72" s="185" t="s">
        <v>267</v>
      </c>
      <c r="JR72" s="186" t="s">
        <v>257</v>
      </c>
      <c r="JS72" s="155"/>
      <c r="JT72" s="125"/>
      <c r="JU72" s="130" t="s">
        <v>0</v>
      </c>
      <c r="JV72" s="125"/>
      <c r="JW72" s="130"/>
      <c r="JX72" s="169"/>
      <c r="JY72" s="155"/>
      <c r="JZ72" s="125">
        <v>2</v>
      </c>
      <c r="KA72" s="130" t="s">
        <v>0</v>
      </c>
      <c r="KB72" s="125">
        <v>2</v>
      </c>
      <c r="KC72" s="185" t="s">
        <v>267</v>
      </c>
      <c r="KD72" s="186" t="s">
        <v>267</v>
      </c>
      <c r="KE72" s="155"/>
      <c r="KF72" s="125">
        <v>2</v>
      </c>
      <c r="KG72" s="130" t="s">
        <v>0</v>
      </c>
      <c r="KH72" s="125">
        <v>1</v>
      </c>
      <c r="KI72" s="185" t="s">
        <v>267</v>
      </c>
      <c r="KJ72" s="186" t="s">
        <v>254</v>
      </c>
      <c r="KK72" s="155"/>
      <c r="KL72" s="125"/>
      <c r="KM72" s="130" t="s">
        <v>0</v>
      </c>
      <c r="KN72" s="125"/>
      <c r="KO72" s="130"/>
      <c r="KP72" s="169"/>
      <c r="KQ72" s="155"/>
      <c r="KR72" s="125">
        <v>1</v>
      </c>
      <c r="KS72" s="130" t="s">
        <v>0</v>
      </c>
      <c r="KT72" s="125">
        <v>2</v>
      </c>
      <c r="KU72" s="185" t="s">
        <v>269</v>
      </c>
      <c r="KV72" s="186" t="s">
        <v>257</v>
      </c>
      <c r="KW72" s="155"/>
      <c r="KX72" s="125"/>
      <c r="KY72" s="130" t="s">
        <v>0</v>
      </c>
      <c r="KZ72" s="125"/>
      <c r="LA72" s="130"/>
      <c r="LB72" s="169"/>
      <c r="LC72" s="155"/>
      <c r="LD72" s="125">
        <v>2</v>
      </c>
      <c r="LE72" s="130" t="s">
        <v>0</v>
      </c>
      <c r="LF72" s="125">
        <v>1</v>
      </c>
      <c r="LG72" s="185" t="s">
        <v>374</v>
      </c>
      <c r="LH72" s="186" t="s">
        <v>257</v>
      </c>
      <c r="LI72" s="155"/>
      <c r="LJ72" s="125"/>
      <c r="LK72" s="130" t="s">
        <v>0</v>
      </c>
      <c r="LL72" s="125"/>
      <c r="LM72" s="130"/>
      <c r="LN72" s="169"/>
      <c r="LO72" s="155"/>
      <c r="LP72" s="125">
        <v>1</v>
      </c>
      <c r="LQ72" s="130" t="s">
        <v>0</v>
      </c>
      <c r="LR72" s="125">
        <v>2</v>
      </c>
      <c r="LS72" s="185" t="s">
        <v>268</v>
      </c>
      <c r="LT72" s="186" t="s">
        <v>257</v>
      </c>
      <c r="LU72" s="155"/>
      <c r="LV72" s="125">
        <v>2</v>
      </c>
      <c r="LW72" s="130" t="s">
        <v>0</v>
      </c>
      <c r="LX72" s="125">
        <v>1</v>
      </c>
      <c r="LY72" s="185" t="s">
        <v>374</v>
      </c>
      <c r="LZ72" s="186" t="s">
        <v>257</v>
      </c>
      <c r="MA72" s="155"/>
      <c r="MB72" s="125">
        <v>2</v>
      </c>
      <c r="MC72" s="130" t="s">
        <v>0</v>
      </c>
      <c r="MD72" s="125">
        <v>0</v>
      </c>
      <c r="ME72" s="185" t="s">
        <v>267</v>
      </c>
      <c r="MF72" s="186" t="s">
        <v>257</v>
      </c>
      <c r="MG72" s="155"/>
      <c r="MH72" s="125"/>
      <c r="MI72" s="130" t="s">
        <v>0</v>
      </c>
      <c r="MJ72" s="125"/>
      <c r="MK72" s="130"/>
      <c r="ML72" s="169"/>
      <c r="MM72" s="155"/>
      <c r="MN72" s="125">
        <v>1</v>
      </c>
      <c r="MO72" s="130" t="s">
        <v>0</v>
      </c>
      <c r="MP72" s="125">
        <v>3</v>
      </c>
      <c r="MQ72" s="185" t="s">
        <v>267</v>
      </c>
      <c r="MR72" s="186" t="s">
        <v>257</v>
      </c>
      <c r="MS72" s="155"/>
      <c r="MT72" s="125"/>
      <c r="MU72" s="130" t="s">
        <v>0</v>
      </c>
      <c r="MV72" s="125"/>
      <c r="MW72" s="130"/>
      <c r="MX72" s="169"/>
      <c r="MY72" s="155"/>
      <c r="MZ72" s="125">
        <v>2</v>
      </c>
      <c r="NA72" s="130" t="s">
        <v>0</v>
      </c>
      <c r="NB72" s="125">
        <v>1</v>
      </c>
      <c r="NC72" s="185" t="s">
        <v>267</v>
      </c>
      <c r="ND72" s="186" t="s">
        <v>257</v>
      </c>
      <c r="NE72" s="155"/>
      <c r="NF72" s="125"/>
      <c r="NG72" s="130" t="s">
        <v>0</v>
      </c>
      <c r="NH72" s="125"/>
      <c r="NI72" s="185" t="s">
        <v>322</v>
      </c>
      <c r="NJ72" s="186" t="s">
        <v>322</v>
      </c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322</v>
      </c>
      <c r="NV72" s="186" t="s">
        <v>322</v>
      </c>
      <c r="NW72" s="163"/>
    </row>
    <row r="73" spans="1:387" ht="15" x14ac:dyDescent="0.2">
      <c r="A73" s="123">
        <f>IF(B73="","",VLOOKUP(B73,'Registrovaní tipéri'!$A$2:$B$101,2,FALSE))</f>
        <v>72</v>
      </c>
      <c r="B73" s="172" t="s">
        <v>320</v>
      </c>
      <c r="C73" s="124"/>
      <c r="D73" s="170"/>
      <c r="E73" s="175" t="s">
        <v>0</v>
      </c>
      <c r="F73" s="167"/>
      <c r="G73" s="181" t="s">
        <v>322</v>
      </c>
      <c r="H73" s="182" t="s">
        <v>322</v>
      </c>
      <c r="I73" s="25"/>
      <c r="J73" s="187">
        <v>0</v>
      </c>
      <c r="K73" s="187" t="s">
        <v>0</v>
      </c>
      <c r="L73" s="187">
        <v>3</v>
      </c>
      <c r="M73" s="185" t="s">
        <v>267</v>
      </c>
      <c r="N73" s="186" t="s">
        <v>267</v>
      </c>
      <c r="O73" s="148"/>
      <c r="P73" s="125">
        <v>4</v>
      </c>
      <c r="Q73" s="130" t="s">
        <v>0</v>
      </c>
      <c r="R73" s="125">
        <v>0</v>
      </c>
      <c r="S73" s="185" t="s">
        <v>269</v>
      </c>
      <c r="T73" s="186" t="s">
        <v>267</v>
      </c>
      <c r="U73" s="155"/>
      <c r="V73" s="125">
        <v>0</v>
      </c>
      <c r="W73" s="130" t="s">
        <v>0</v>
      </c>
      <c r="X73" s="125">
        <v>5</v>
      </c>
      <c r="Y73" s="185" t="s">
        <v>267</v>
      </c>
      <c r="Z73" s="186" t="s">
        <v>257</v>
      </c>
      <c r="AA73" s="155"/>
      <c r="AB73" s="125">
        <v>1</v>
      </c>
      <c r="AC73" s="130" t="s">
        <v>0</v>
      </c>
      <c r="AD73" s="125">
        <v>0</v>
      </c>
      <c r="AE73" s="192" t="s">
        <v>267</v>
      </c>
      <c r="AF73" s="193" t="s">
        <v>270</v>
      </c>
      <c r="AG73" s="155"/>
      <c r="AH73" s="125"/>
      <c r="AI73" s="130" t="s">
        <v>0</v>
      </c>
      <c r="AJ73" s="125"/>
      <c r="AK73" s="185" t="s">
        <v>322</v>
      </c>
      <c r="AL73" s="186" t="s">
        <v>322</v>
      </c>
      <c r="AM73" s="155"/>
      <c r="AN73" s="125"/>
      <c r="AO73" s="130" t="s">
        <v>0</v>
      </c>
      <c r="AP73" s="125"/>
      <c r="AQ73" s="185" t="s">
        <v>322</v>
      </c>
      <c r="AR73" s="186" t="s">
        <v>322</v>
      </c>
      <c r="AS73" s="155"/>
      <c r="AT73" s="125"/>
      <c r="AU73" s="130" t="s">
        <v>0</v>
      </c>
      <c r="AV73" s="125"/>
      <c r="AW73" s="185" t="s">
        <v>322</v>
      </c>
      <c r="AX73" s="186" t="s">
        <v>322</v>
      </c>
      <c r="AY73" s="155"/>
      <c r="AZ73" s="125"/>
      <c r="BA73" s="130" t="s">
        <v>0</v>
      </c>
      <c r="BB73" s="125"/>
      <c r="BC73" s="185" t="s">
        <v>322</v>
      </c>
      <c r="BD73" s="186" t="s">
        <v>322</v>
      </c>
      <c r="BE73" s="155"/>
      <c r="BF73" s="125">
        <v>2</v>
      </c>
      <c r="BG73" s="130" t="s">
        <v>0</v>
      </c>
      <c r="BH73" s="125">
        <v>2</v>
      </c>
      <c r="BI73" s="185" t="s">
        <v>339</v>
      </c>
      <c r="BJ73" s="186" t="s">
        <v>267</v>
      </c>
      <c r="BK73" s="155"/>
      <c r="BL73" s="125"/>
      <c r="BM73" s="130" t="s">
        <v>0</v>
      </c>
      <c r="BN73" s="125"/>
      <c r="BO73" s="185" t="s">
        <v>322</v>
      </c>
      <c r="BP73" s="186" t="s">
        <v>322</v>
      </c>
      <c r="BQ73" s="155"/>
      <c r="BR73" s="125">
        <v>1</v>
      </c>
      <c r="BS73" s="130" t="s">
        <v>0</v>
      </c>
      <c r="BT73" s="125">
        <v>2</v>
      </c>
      <c r="BU73" s="185" t="s">
        <v>269</v>
      </c>
      <c r="BV73" s="186" t="s">
        <v>267</v>
      </c>
      <c r="BW73" s="155"/>
      <c r="BX73" s="125">
        <v>5</v>
      </c>
      <c r="BY73" s="130" t="s">
        <v>0</v>
      </c>
      <c r="BZ73" s="125">
        <v>2</v>
      </c>
      <c r="CA73" s="130" t="s">
        <v>269</v>
      </c>
      <c r="CB73" s="169" t="s">
        <v>271</v>
      </c>
      <c r="CC73" s="155"/>
      <c r="CD73" s="125">
        <v>2</v>
      </c>
      <c r="CE73" s="130" t="s">
        <v>0</v>
      </c>
      <c r="CF73" s="125">
        <v>1</v>
      </c>
      <c r="CG73" s="185" t="s">
        <v>269</v>
      </c>
      <c r="CH73" s="186" t="s">
        <v>257</v>
      </c>
      <c r="CI73" s="155"/>
      <c r="CJ73" s="125">
        <v>1</v>
      </c>
      <c r="CK73" s="130" t="s">
        <v>0</v>
      </c>
      <c r="CL73" s="125">
        <v>3</v>
      </c>
      <c r="CM73" s="185" t="s">
        <v>268</v>
      </c>
      <c r="CN73" s="186" t="s">
        <v>259</v>
      </c>
      <c r="CO73" s="155"/>
      <c r="CP73" s="125">
        <v>3</v>
      </c>
      <c r="CQ73" s="130" t="s">
        <v>0</v>
      </c>
      <c r="CR73" s="125">
        <v>5</v>
      </c>
      <c r="CS73" s="185" t="s">
        <v>310</v>
      </c>
      <c r="CT73" s="186" t="s">
        <v>310</v>
      </c>
      <c r="CU73" s="155"/>
      <c r="CV73" s="125">
        <v>5</v>
      </c>
      <c r="CW73" s="130" t="s">
        <v>0</v>
      </c>
      <c r="CX73" s="125">
        <v>1</v>
      </c>
      <c r="CY73" s="185" t="s">
        <v>269</v>
      </c>
      <c r="CZ73" s="186" t="s">
        <v>267</v>
      </c>
      <c r="DA73" s="155"/>
      <c r="DB73" s="125">
        <v>0</v>
      </c>
      <c r="DC73" s="130" t="s">
        <v>0</v>
      </c>
      <c r="DD73" s="125">
        <v>6</v>
      </c>
      <c r="DE73" s="185" t="s">
        <v>266</v>
      </c>
      <c r="DF73" s="186" t="s">
        <v>267</v>
      </c>
      <c r="DG73" s="155"/>
      <c r="DH73" s="125">
        <v>2</v>
      </c>
      <c r="DI73" s="130" t="s">
        <v>0</v>
      </c>
      <c r="DJ73" s="125">
        <v>1</v>
      </c>
      <c r="DK73" s="185" t="s">
        <v>267</v>
      </c>
      <c r="DL73" s="186" t="s">
        <v>252</v>
      </c>
      <c r="DM73" s="155"/>
      <c r="DN73" s="125">
        <v>5</v>
      </c>
      <c r="DO73" s="130" t="s">
        <v>0</v>
      </c>
      <c r="DP73" s="125">
        <v>0</v>
      </c>
      <c r="DQ73" s="185" t="s">
        <v>269</v>
      </c>
      <c r="DR73" s="186" t="s">
        <v>267</v>
      </c>
      <c r="DS73" s="155"/>
      <c r="DT73" s="125">
        <v>0</v>
      </c>
      <c r="DU73" s="130" t="s">
        <v>0</v>
      </c>
      <c r="DV73" s="125">
        <v>3</v>
      </c>
      <c r="DW73" s="185" t="s">
        <v>360</v>
      </c>
      <c r="DX73" s="186" t="s">
        <v>361</v>
      </c>
      <c r="DY73" s="155"/>
      <c r="DZ73" s="125">
        <v>3</v>
      </c>
      <c r="EA73" s="130" t="s">
        <v>0</v>
      </c>
      <c r="EB73" s="125">
        <v>1</v>
      </c>
      <c r="EC73" s="185" t="s">
        <v>269</v>
      </c>
      <c r="ED73" s="186" t="s">
        <v>267</v>
      </c>
      <c r="EE73" s="155"/>
      <c r="EF73" s="125"/>
      <c r="EG73" s="130" t="s">
        <v>0</v>
      </c>
      <c r="EH73" s="125"/>
      <c r="EI73" s="185" t="s">
        <v>322</v>
      </c>
      <c r="EJ73" s="186" t="s">
        <v>322</v>
      </c>
      <c r="EK73" s="155"/>
      <c r="EL73" s="125"/>
      <c r="EM73" s="130" t="s">
        <v>0</v>
      </c>
      <c r="EN73" s="125"/>
      <c r="EO73" s="185" t="s">
        <v>322</v>
      </c>
      <c r="EP73" s="186" t="s">
        <v>322</v>
      </c>
      <c r="EQ73" s="155"/>
      <c r="ER73" s="125"/>
      <c r="ES73" s="130" t="s">
        <v>0</v>
      </c>
      <c r="ET73" s="125"/>
      <c r="EU73" s="185" t="s">
        <v>322</v>
      </c>
      <c r="EV73" s="186" t="s">
        <v>322</v>
      </c>
      <c r="EW73" s="155"/>
      <c r="EX73" s="125"/>
      <c r="EY73" s="130" t="s">
        <v>0</v>
      </c>
      <c r="EZ73" s="125"/>
      <c r="FA73" s="185" t="s">
        <v>322</v>
      </c>
      <c r="FB73" s="186" t="s">
        <v>322</v>
      </c>
      <c r="FC73" s="155"/>
      <c r="FD73" s="125"/>
      <c r="FE73" s="130" t="s">
        <v>0</v>
      </c>
      <c r="FF73" s="125"/>
      <c r="FG73" s="185" t="s">
        <v>322</v>
      </c>
      <c r="FH73" s="186" t="s">
        <v>322</v>
      </c>
      <c r="FI73" s="155"/>
      <c r="FJ73" s="125"/>
      <c r="FK73" s="130" t="s">
        <v>0</v>
      </c>
      <c r="FL73" s="125"/>
      <c r="FM73" s="185" t="s">
        <v>322</v>
      </c>
      <c r="FN73" s="186" t="s">
        <v>322</v>
      </c>
      <c r="FO73" s="155"/>
      <c r="FP73" s="125"/>
      <c r="FQ73" s="130" t="s">
        <v>0</v>
      </c>
      <c r="FR73" s="125"/>
      <c r="FS73" s="185" t="s">
        <v>322</v>
      </c>
      <c r="FT73" s="186" t="s">
        <v>322</v>
      </c>
      <c r="FU73" s="155"/>
      <c r="FV73" s="125"/>
      <c r="FW73" s="130" t="s">
        <v>0</v>
      </c>
      <c r="FX73" s="125"/>
      <c r="FY73" s="185" t="s">
        <v>322</v>
      </c>
      <c r="FZ73" s="186" t="s">
        <v>322</v>
      </c>
      <c r="GA73" s="155"/>
      <c r="GB73" s="125"/>
      <c r="GC73" s="196" t="s">
        <v>0</v>
      </c>
      <c r="GD73" s="125"/>
      <c r="GE73" s="185" t="s">
        <v>322</v>
      </c>
      <c r="GF73" s="186" t="s">
        <v>322</v>
      </c>
      <c r="GG73" s="155"/>
      <c r="GH73" s="125"/>
      <c r="GI73" s="130" t="s">
        <v>0</v>
      </c>
      <c r="GJ73" s="125"/>
      <c r="GK73" s="185" t="s">
        <v>322</v>
      </c>
      <c r="GL73" s="186" t="s">
        <v>322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322</v>
      </c>
      <c r="GX73" s="186" t="s">
        <v>322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322</v>
      </c>
      <c r="HJ73" s="186" t="s">
        <v>322</v>
      </c>
      <c r="HK73" s="155"/>
      <c r="HL73" s="125"/>
      <c r="HM73" s="130" t="s">
        <v>0</v>
      </c>
      <c r="HN73" s="125"/>
      <c r="HO73" s="185" t="s">
        <v>322</v>
      </c>
      <c r="HP73" s="186" t="s">
        <v>322</v>
      </c>
      <c r="HQ73" s="155"/>
      <c r="HR73" s="125"/>
      <c r="HS73" s="130" t="s">
        <v>0</v>
      </c>
      <c r="HT73" s="125"/>
      <c r="HU73" s="185" t="s">
        <v>322</v>
      </c>
      <c r="HV73" s="186" t="s">
        <v>322</v>
      </c>
      <c r="HW73" s="155"/>
      <c r="HX73" s="125"/>
      <c r="HY73" s="130" t="s">
        <v>0</v>
      </c>
      <c r="HZ73" s="125"/>
      <c r="IA73" s="185" t="s">
        <v>322</v>
      </c>
      <c r="IB73" s="186" t="s">
        <v>322</v>
      </c>
      <c r="IC73" s="155"/>
      <c r="ID73" s="125"/>
      <c r="IE73" s="130" t="s">
        <v>0</v>
      </c>
      <c r="IF73" s="125"/>
      <c r="IG73" s="185" t="s">
        <v>322</v>
      </c>
      <c r="IH73" s="186" t="s">
        <v>322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322</v>
      </c>
      <c r="IZ73" s="186" t="s">
        <v>322</v>
      </c>
      <c r="JA73" s="155"/>
      <c r="JB73" s="125"/>
      <c r="JC73" s="130" t="s">
        <v>0</v>
      </c>
      <c r="JD73" s="125"/>
      <c r="JE73" s="185" t="s">
        <v>322</v>
      </c>
      <c r="JF73" s="186" t="s">
        <v>322</v>
      </c>
      <c r="JG73" s="155"/>
      <c r="JH73" s="125"/>
      <c r="JI73" s="130" t="s">
        <v>0</v>
      </c>
      <c r="JJ73" s="125"/>
      <c r="JK73" s="185" t="s">
        <v>322</v>
      </c>
      <c r="JL73" s="186" t="s">
        <v>322</v>
      </c>
      <c r="JM73" s="155"/>
      <c r="JN73" s="125"/>
      <c r="JO73" s="130" t="s">
        <v>0</v>
      </c>
      <c r="JP73" s="125"/>
      <c r="JQ73" s="185" t="s">
        <v>322</v>
      </c>
      <c r="JR73" s="186" t="s">
        <v>322</v>
      </c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85" t="s">
        <v>322</v>
      </c>
      <c r="KD73" s="186" t="s">
        <v>322</v>
      </c>
      <c r="KE73" s="155"/>
      <c r="KF73" s="125"/>
      <c r="KG73" s="130" t="s">
        <v>0</v>
      </c>
      <c r="KH73" s="125"/>
      <c r="KI73" s="185" t="s">
        <v>322</v>
      </c>
      <c r="KJ73" s="186" t="s">
        <v>322</v>
      </c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85" t="s">
        <v>322</v>
      </c>
      <c r="KV73" s="186" t="s">
        <v>322</v>
      </c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85" t="s">
        <v>322</v>
      </c>
      <c r="LH73" s="186" t="s">
        <v>322</v>
      </c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85" t="s">
        <v>322</v>
      </c>
      <c r="LT73" s="186" t="s">
        <v>322</v>
      </c>
      <c r="LU73" s="155"/>
      <c r="LV73" s="125"/>
      <c r="LW73" s="130" t="s">
        <v>0</v>
      </c>
      <c r="LX73" s="125"/>
      <c r="LY73" s="185" t="s">
        <v>322</v>
      </c>
      <c r="LZ73" s="186" t="s">
        <v>322</v>
      </c>
      <c r="MA73" s="155"/>
      <c r="MB73" s="125"/>
      <c r="MC73" s="130" t="s">
        <v>0</v>
      </c>
      <c r="MD73" s="125"/>
      <c r="ME73" s="185" t="s">
        <v>322</v>
      </c>
      <c r="MF73" s="186" t="s">
        <v>322</v>
      </c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85" t="s">
        <v>322</v>
      </c>
      <c r="MR73" s="186" t="s">
        <v>322</v>
      </c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85" t="s">
        <v>322</v>
      </c>
      <c r="ND73" s="186" t="s">
        <v>322</v>
      </c>
      <c r="NE73" s="155"/>
      <c r="NF73" s="125"/>
      <c r="NG73" s="130" t="s">
        <v>0</v>
      </c>
      <c r="NH73" s="125"/>
      <c r="NI73" s="185" t="s">
        <v>322</v>
      </c>
      <c r="NJ73" s="186" t="s">
        <v>322</v>
      </c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322</v>
      </c>
      <c r="NV73" s="186" t="s">
        <v>322</v>
      </c>
      <c r="NW73" s="163"/>
    </row>
    <row r="74" spans="1:387" ht="15" x14ac:dyDescent="0.2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267</v>
      </c>
      <c r="H74" s="174" t="s">
        <v>271</v>
      </c>
      <c r="I74" s="25"/>
      <c r="J74" s="187">
        <v>0</v>
      </c>
      <c r="K74" s="187" t="s">
        <v>0</v>
      </c>
      <c r="L74" s="187">
        <v>3</v>
      </c>
      <c r="M74" s="185" t="s">
        <v>267</v>
      </c>
      <c r="N74" s="186" t="s">
        <v>257</v>
      </c>
      <c r="O74" s="148"/>
      <c r="P74" s="125">
        <v>3</v>
      </c>
      <c r="Q74" s="130" t="s">
        <v>0</v>
      </c>
      <c r="R74" s="125">
        <v>0</v>
      </c>
      <c r="S74" s="185" t="s">
        <v>267</v>
      </c>
      <c r="T74" s="186" t="s">
        <v>271</v>
      </c>
      <c r="U74" s="155"/>
      <c r="V74" s="125">
        <v>1</v>
      </c>
      <c r="W74" s="130" t="s">
        <v>0</v>
      </c>
      <c r="X74" s="125">
        <v>2</v>
      </c>
      <c r="Y74" s="185" t="s">
        <v>267</v>
      </c>
      <c r="Z74" s="186" t="s">
        <v>257</v>
      </c>
      <c r="AA74" s="155"/>
      <c r="AB74" s="125">
        <v>2</v>
      </c>
      <c r="AC74" s="130" t="s">
        <v>0</v>
      </c>
      <c r="AD74" s="125">
        <v>0</v>
      </c>
      <c r="AE74" s="192" t="s">
        <v>267</v>
      </c>
      <c r="AF74" s="193" t="s">
        <v>257</v>
      </c>
      <c r="AG74" s="155"/>
      <c r="AH74" s="125">
        <v>3</v>
      </c>
      <c r="AI74" s="130" t="s">
        <v>0</v>
      </c>
      <c r="AJ74" s="125">
        <v>1</v>
      </c>
      <c r="AK74" s="185" t="s">
        <v>271</v>
      </c>
      <c r="AL74" s="186" t="s">
        <v>254</v>
      </c>
      <c r="AM74" s="155"/>
      <c r="AN74" s="125">
        <v>0</v>
      </c>
      <c r="AO74" s="130" t="s">
        <v>0</v>
      </c>
      <c r="AP74" s="125">
        <v>2</v>
      </c>
      <c r="AQ74" s="185" t="s">
        <v>267</v>
      </c>
      <c r="AR74" s="186" t="s">
        <v>271</v>
      </c>
      <c r="AS74" s="155"/>
      <c r="AT74" s="125">
        <v>2</v>
      </c>
      <c r="AU74" s="130" t="s">
        <v>0</v>
      </c>
      <c r="AV74" s="125">
        <v>2</v>
      </c>
      <c r="AW74" s="185" t="s">
        <v>269</v>
      </c>
      <c r="AX74" s="186" t="s">
        <v>271</v>
      </c>
      <c r="AY74" s="155"/>
      <c r="AZ74" s="125"/>
      <c r="BA74" s="130" t="s">
        <v>0</v>
      </c>
      <c r="BB74" s="125"/>
      <c r="BC74" s="185" t="s">
        <v>322</v>
      </c>
      <c r="BD74" s="186" t="s">
        <v>322</v>
      </c>
      <c r="BE74" s="155"/>
      <c r="BF74" s="125">
        <v>2</v>
      </c>
      <c r="BG74" s="130" t="s">
        <v>0</v>
      </c>
      <c r="BH74" s="125">
        <v>1</v>
      </c>
      <c r="BI74" s="185" t="s">
        <v>269</v>
      </c>
      <c r="BJ74" s="186" t="s">
        <v>252</v>
      </c>
      <c r="BK74" s="155"/>
      <c r="BL74" s="125"/>
      <c r="BM74" s="130" t="s">
        <v>0</v>
      </c>
      <c r="BN74" s="125"/>
      <c r="BO74" s="185" t="s">
        <v>322</v>
      </c>
      <c r="BP74" s="186" t="s">
        <v>322</v>
      </c>
      <c r="BQ74" s="155"/>
      <c r="BR74" s="125">
        <v>3</v>
      </c>
      <c r="BS74" s="130" t="s">
        <v>0</v>
      </c>
      <c r="BT74" s="125">
        <v>0</v>
      </c>
      <c r="BU74" s="185" t="s">
        <v>267</v>
      </c>
      <c r="BV74" s="186" t="s">
        <v>259</v>
      </c>
      <c r="BW74" s="155"/>
      <c r="BX74" s="125">
        <v>2</v>
      </c>
      <c r="BY74" s="130" t="s">
        <v>0</v>
      </c>
      <c r="BZ74" s="125">
        <v>1</v>
      </c>
      <c r="CA74" s="130" t="s">
        <v>271</v>
      </c>
      <c r="CB74" s="169" t="s">
        <v>252</v>
      </c>
      <c r="CC74" s="155"/>
      <c r="CD74" s="125">
        <v>1</v>
      </c>
      <c r="CE74" s="130" t="s">
        <v>0</v>
      </c>
      <c r="CF74" s="125">
        <v>2</v>
      </c>
      <c r="CG74" s="185" t="s">
        <v>267</v>
      </c>
      <c r="CH74" s="186" t="s">
        <v>271</v>
      </c>
      <c r="CI74" s="155"/>
      <c r="CJ74" s="125">
        <v>1</v>
      </c>
      <c r="CK74" s="130" t="s">
        <v>0</v>
      </c>
      <c r="CL74" s="125">
        <v>2</v>
      </c>
      <c r="CM74" s="185" t="s">
        <v>269</v>
      </c>
      <c r="CN74" s="186" t="s">
        <v>262</v>
      </c>
      <c r="CO74" s="155"/>
      <c r="CP74" s="125">
        <v>1</v>
      </c>
      <c r="CQ74" s="130" t="s">
        <v>0</v>
      </c>
      <c r="CR74" s="125">
        <v>3</v>
      </c>
      <c r="CS74" s="185" t="s">
        <v>311</v>
      </c>
      <c r="CT74" s="186" t="s">
        <v>259</v>
      </c>
      <c r="CU74" s="155"/>
      <c r="CV74" s="125">
        <v>3</v>
      </c>
      <c r="CW74" s="130" t="s">
        <v>0</v>
      </c>
      <c r="CX74" s="125">
        <v>0</v>
      </c>
      <c r="CY74" s="185" t="s">
        <v>267</v>
      </c>
      <c r="CZ74" s="186" t="s">
        <v>254</v>
      </c>
      <c r="DA74" s="155"/>
      <c r="DB74" s="125">
        <v>1</v>
      </c>
      <c r="DC74" s="130" t="s">
        <v>0</v>
      </c>
      <c r="DD74" s="125">
        <v>3</v>
      </c>
      <c r="DE74" s="185" t="s">
        <v>267</v>
      </c>
      <c r="DF74" s="186" t="s">
        <v>257</v>
      </c>
      <c r="DG74" s="155"/>
      <c r="DH74" s="125">
        <v>1</v>
      </c>
      <c r="DI74" s="130" t="s">
        <v>0</v>
      </c>
      <c r="DJ74" s="125">
        <v>1</v>
      </c>
      <c r="DK74" s="185" t="s">
        <v>269</v>
      </c>
      <c r="DL74" s="186" t="s">
        <v>267</v>
      </c>
      <c r="DM74" s="155"/>
      <c r="DN74" s="125">
        <v>3</v>
      </c>
      <c r="DO74" s="130" t="s">
        <v>0</v>
      </c>
      <c r="DP74" s="125">
        <v>0</v>
      </c>
      <c r="DQ74" s="185" t="s">
        <v>269</v>
      </c>
      <c r="DR74" s="186" t="s">
        <v>267</v>
      </c>
      <c r="DS74" s="155"/>
      <c r="DT74" s="125">
        <v>1</v>
      </c>
      <c r="DU74" s="130" t="s">
        <v>0</v>
      </c>
      <c r="DV74" s="125">
        <v>3</v>
      </c>
      <c r="DW74" s="185" t="s">
        <v>360</v>
      </c>
      <c r="DX74" s="186" t="s">
        <v>266</v>
      </c>
      <c r="DY74" s="155"/>
      <c r="DZ74" s="125">
        <v>1</v>
      </c>
      <c r="EA74" s="130" t="s">
        <v>0</v>
      </c>
      <c r="EB74" s="125">
        <v>3</v>
      </c>
      <c r="EC74" s="185" t="s">
        <v>267</v>
      </c>
      <c r="ED74" s="186" t="s">
        <v>257</v>
      </c>
      <c r="EE74" s="155"/>
      <c r="EF74" s="125">
        <v>3</v>
      </c>
      <c r="EG74" s="130" t="s">
        <v>0</v>
      </c>
      <c r="EH74" s="125">
        <v>0</v>
      </c>
      <c r="EI74" s="185" t="s">
        <v>266</v>
      </c>
      <c r="EJ74" s="186" t="s">
        <v>252</v>
      </c>
      <c r="EK74" s="155"/>
      <c r="EL74" s="125"/>
      <c r="EM74" s="130" t="s">
        <v>0</v>
      </c>
      <c r="EN74" s="125"/>
      <c r="EO74" s="185" t="s">
        <v>322</v>
      </c>
      <c r="EP74" s="186" t="s">
        <v>322</v>
      </c>
      <c r="EQ74" s="155"/>
      <c r="ER74" s="125"/>
      <c r="ES74" s="130" t="s">
        <v>0</v>
      </c>
      <c r="ET74" s="125"/>
      <c r="EU74" s="185" t="s">
        <v>322</v>
      </c>
      <c r="EV74" s="186" t="s">
        <v>322</v>
      </c>
      <c r="EW74" s="155"/>
      <c r="EX74" s="125">
        <v>1</v>
      </c>
      <c r="EY74" s="130" t="s">
        <v>0</v>
      </c>
      <c r="EZ74" s="125">
        <v>2</v>
      </c>
      <c r="FA74" s="185" t="s">
        <v>267</v>
      </c>
      <c r="FB74" s="186" t="s">
        <v>257</v>
      </c>
      <c r="FC74" s="155"/>
      <c r="FD74" s="125">
        <v>4</v>
      </c>
      <c r="FE74" s="130" t="s">
        <v>0</v>
      </c>
      <c r="FF74" s="125">
        <v>1</v>
      </c>
      <c r="FG74" s="185" t="s">
        <v>267</v>
      </c>
      <c r="FH74" s="186" t="s">
        <v>257</v>
      </c>
      <c r="FI74" s="155"/>
      <c r="FJ74" s="125">
        <v>1</v>
      </c>
      <c r="FK74" s="130" t="s">
        <v>0</v>
      </c>
      <c r="FL74" s="125">
        <v>3</v>
      </c>
      <c r="FM74" s="185" t="s">
        <v>269</v>
      </c>
      <c r="FN74" s="186" t="s">
        <v>259</v>
      </c>
      <c r="FO74" s="155"/>
      <c r="FP74" s="125">
        <v>3</v>
      </c>
      <c r="FQ74" s="130" t="s">
        <v>0</v>
      </c>
      <c r="FR74" s="125">
        <v>1</v>
      </c>
      <c r="FS74" s="185" t="s">
        <v>269</v>
      </c>
      <c r="FT74" s="186" t="s">
        <v>270</v>
      </c>
      <c r="FU74" s="155"/>
      <c r="FV74" s="125">
        <v>3</v>
      </c>
      <c r="FW74" s="130" t="s">
        <v>0</v>
      </c>
      <c r="FX74" s="125">
        <v>1</v>
      </c>
      <c r="FY74" s="185" t="s">
        <v>385</v>
      </c>
      <c r="FZ74" s="186" t="s">
        <v>375</v>
      </c>
      <c r="GA74" s="155"/>
      <c r="GB74" s="125">
        <v>2</v>
      </c>
      <c r="GC74" s="196" t="s">
        <v>0</v>
      </c>
      <c r="GD74" s="125">
        <v>2</v>
      </c>
      <c r="GE74" s="185" t="s">
        <v>267</v>
      </c>
      <c r="GF74" s="186" t="s">
        <v>257</v>
      </c>
      <c r="GG74" s="155"/>
      <c r="GH74" s="125"/>
      <c r="GI74" s="130" t="s">
        <v>0</v>
      </c>
      <c r="GJ74" s="125"/>
      <c r="GK74" s="185" t="s">
        <v>322</v>
      </c>
      <c r="GL74" s="186" t="s">
        <v>322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374</v>
      </c>
      <c r="GX74" s="186" t="s">
        <v>257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322</v>
      </c>
      <c r="HJ74" s="186" t="s">
        <v>322</v>
      </c>
      <c r="HK74" s="155"/>
      <c r="HL74" s="125"/>
      <c r="HM74" s="130" t="s">
        <v>0</v>
      </c>
      <c r="HN74" s="125"/>
      <c r="HO74" s="185" t="s">
        <v>322</v>
      </c>
      <c r="HP74" s="186" t="s">
        <v>322</v>
      </c>
      <c r="HQ74" s="155"/>
      <c r="HR74" s="125"/>
      <c r="HS74" s="130" t="s">
        <v>0</v>
      </c>
      <c r="HT74" s="125"/>
      <c r="HU74" s="185" t="s">
        <v>322</v>
      </c>
      <c r="HV74" s="186" t="s">
        <v>322</v>
      </c>
      <c r="HW74" s="155"/>
      <c r="HX74" s="125"/>
      <c r="HY74" s="130" t="s">
        <v>0</v>
      </c>
      <c r="HZ74" s="125"/>
      <c r="IA74" s="185" t="s">
        <v>322</v>
      </c>
      <c r="IB74" s="186" t="s">
        <v>322</v>
      </c>
      <c r="IC74" s="155"/>
      <c r="ID74" s="125"/>
      <c r="IE74" s="130" t="s">
        <v>0</v>
      </c>
      <c r="IF74" s="125"/>
      <c r="IG74" s="185" t="s">
        <v>322</v>
      </c>
      <c r="IH74" s="186" t="s">
        <v>322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322</v>
      </c>
      <c r="IZ74" s="186" t="s">
        <v>322</v>
      </c>
      <c r="JA74" s="155"/>
      <c r="JB74" s="125"/>
      <c r="JC74" s="130" t="s">
        <v>0</v>
      </c>
      <c r="JD74" s="125"/>
      <c r="JE74" s="185" t="s">
        <v>322</v>
      </c>
      <c r="JF74" s="186" t="s">
        <v>322</v>
      </c>
      <c r="JG74" s="155"/>
      <c r="JH74" s="125"/>
      <c r="JI74" s="130" t="s">
        <v>0</v>
      </c>
      <c r="JJ74" s="125"/>
      <c r="JK74" s="185" t="s">
        <v>322</v>
      </c>
      <c r="JL74" s="186" t="s">
        <v>322</v>
      </c>
      <c r="JM74" s="155"/>
      <c r="JN74" s="125"/>
      <c r="JO74" s="130" t="s">
        <v>0</v>
      </c>
      <c r="JP74" s="125"/>
      <c r="JQ74" s="185" t="s">
        <v>322</v>
      </c>
      <c r="JR74" s="186" t="s">
        <v>322</v>
      </c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85" t="s">
        <v>322</v>
      </c>
      <c r="KD74" s="186" t="s">
        <v>322</v>
      </c>
      <c r="KE74" s="155"/>
      <c r="KF74" s="125"/>
      <c r="KG74" s="130" t="s">
        <v>0</v>
      </c>
      <c r="KH74" s="125"/>
      <c r="KI74" s="185" t="s">
        <v>322</v>
      </c>
      <c r="KJ74" s="186" t="s">
        <v>322</v>
      </c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85" t="s">
        <v>322</v>
      </c>
      <c r="KV74" s="186" t="s">
        <v>322</v>
      </c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85" t="s">
        <v>322</v>
      </c>
      <c r="LH74" s="186" t="s">
        <v>322</v>
      </c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85" t="s">
        <v>322</v>
      </c>
      <c r="LT74" s="186" t="s">
        <v>322</v>
      </c>
      <c r="LU74" s="155"/>
      <c r="LV74" s="125"/>
      <c r="LW74" s="130" t="s">
        <v>0</v>
      </c>
      <c r="LX74" s="125"/>
      <c r="LY74" s="185" t="s">
        <v>322</v>
      </c>
      <c r="LZ74" s="186" t="s">
        <v>322</v>
      </c>
      <c r="MA74" s="155"/>
      <c r="MB74" s="125"/>
      <c r="MC74" s="130" t="s">
        <v>0</v>
      </c>
      <c r="MD74" s="125"/>
      <c r="ME74" s="185" t="s">
        <v>322</v>
      </c>
      <c r="MF74" s="186" t="s">
        <v>322</v>
      </c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85" t="s">
        <v>322</v>
      </c>
      <c r="MR74" s="186" t="s">
        <v>322</v>
      </c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85" t="s">
        <v>322</v>
      </c>
      <c r="ND74" s="186" t="s">
        <v>322</v>
      </c>
      <c r="NE74" s="155"/>
      <c r="NF74" s="125"/>
      <c r="NG74" s="130" t="s">
        <v>0</v>
      </c>
      <c r="NH74" s="125"/>
      <c r="NI74" s="185" t="s">
        <v>322</v>
      </c>
      <c r="NJ74" s="186" t="s">
        <v>322</v>
      </c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322</v>
      </c>
      <c r="NV74" s="186" t="s">
        <v>322</v>
      </c>
      <c r="NW74" s="163"/>
    </row>
    <row r="75" spans="1:387" ht="15" x14ac:dyDescent="0.2">
      <c r="A75" s="123">
        <f>IF(B75="","",VLOOKUP(B75,'Registrovaní tipéri'!$A$2:$B$101,2,FALSE))</f>
        <v>71</v>
      </c>
      <c r="B75" s="172" t="s">
        <v>319</v>
      </c>
      <c r="C75" s="124"/>
      <c r="D75" s="170">
        <v>3</v>
      </c>
      <c r="E75" s="175" t="s">
        <v>0</v>
      </c>
      <c r="F75" s="167">
        <v>2</v>
      </c>
      <c r="G75" s="175" t="s">
        <v>313</v>
      </c>
      <c r="H75" s="174" t="s">
        <v>321</v>
      </c>
      <c r="I75" s="25"/>
      <c r="J75" s="187">
        <v>1</v>
      </c>
      <c r="K75" s="187" t="s">
        <v>0</v>
      </c>
      <c r="L75" s="187">
        <v>3</v>
      </c>
      <c r="M75" s="185" t="s">
        <v>266</v>
      </c>
      <c r="N75" s="186" t="s">
        <v>265</v>
      </c>
      <c r="O75" s="148"/>
      <c r="P75" s="125">
        <v>3</v>
      </c>
      <c r="Q75" s="130" t="s">
        <v>0</v>
      </c>
      <c r="R75" s="125">
        <v>2</v>
      </c>
      <c r="S75" s="185" t="s">
        <v>265</v>
      </c>
      <c r="T75" s="186" t="s">
        <v>271</v>
      </c>
      <c r="U75" s="155"/>
      <c r="V75" s="125">
        <v>2</v>
      </c>
      <c r="W75" s="130" t="s">
        <v>0</v>
      </c>
      <c r="X75" s="125">
        <v>4</v>
      </c>
      <c r="Y75" s="185" t="s">
        <v>250</v>
      </c>
      <c r="Z75" s="186" t="s">
        <v>265</v>
      </c>
      <c r="AA75" s="155"/>
      <c r="AB75" s="125"/>
      <c r="AC75" s="130" t="s">
        <v>0</v>
      </c>
      <c r="AD75" s="125"/>
      <c r="AE75" s="185" t="s">
        <v>322</v>
      </c>
      <c r="AF75" s="186" t="s">
        <v>322</v>
      </c>
      <c r="AG75" s="155"/>
      <c r="AH75" s="125">
        <v>5</v>
      </c>
      <c r="AI75" s="130" t="s">
        <v>0</v>
      </c>
      <c r="AJ75" s="125">
        <v>0</v>
      </c>
      <c r="AK75" s="185" t="s">
        <v>270</v>
      </c>
      <c r="AL75" s="186" t="s">
        <v>271</v>
      </c>
      <c r="AM75" s="155"/>
      <c r="AN75" s="125">
        <v>1</v>
      </c>
      <c r="AO75" s="130" t="s">
        <v>0</v>
      </c>
      <c r="AP75" s="125">
        <v>3</v>
      </c>
      <c r="AQ75" s="185" t="s">
        <v>266</v>
      </c>
      <c r="AR75" s="186" t="s">
        <v>257</v>
      </c>
      <c r="AS75" s="155"/>
      <c r="AT75" s="125">
        <v>1</v>
      </c>
      <c r="AU75" s="130" t="s">
        <v>0</v>
      </c>
      <c r="AV75" s="125">
        <v>0</v>
      </c>
      <c r="AW75" s="185" t="s">
        <v>334</v>
      </c>
      <c r="AX75" s="186" t="s">
        <v>335</v>
      </c>
      <c r="AY75" s="155"/>
      <c r="AZ75" s="125">
        <v>2</v>
      </c>
      <c r="BA75" s="130" t="s">
        <v>0</v>
      </c>
      <c r="BB75" s="125">
        <v>1</v>
      </c>
      <c r="BC75" s="185" t="s">
        <v>267</v>
      </c>
      <c r="BD75" s="186" t="s">
        <v>260</v>
      </c>
      <c r="BE75" s="155"/>
      <c r="BF75" s="125"/>
      <c r="BG75" s="130" t="s">
        <v>0</v>
      </c>
      <c r="BH75" s="125"/>
      <c r="BI75" s="185" t="s">
        <v>322</v>
      </c>
      <c r="BJ75" s="186" t="s">
        <v>322</v>
      </c>
      <c r="BK75" s="155"/>
      <c r="BL75" s="125">
        <v>3</v>
      </c>
      <c r="BM75" s="130" t="s">
        <v>0</v>
      </c>
      <c r="BN75" s="125">
        <v>0</v>
      </c>
      <c r="BO75" s="185" t="s">
        <v>416</v>
      </c>
      <c r="BP75" s="186" t="s">
        <v>413</v>
      </c>
      <c r="BQ75" s="155"/>
      <c r="BR75" s="125"/>
      <c r="BS75" s="130" t="s">
        <v>0</v>
      </c>
      <c r="BT75" s="125"/>
      <c r="BU75" s="185" t="s">
        <v>322</v>
      </c>
      <c r="BV75" s="186" t="s">
        <v>322</v>
      </c>
      <c r="BW75" s="155"/>
      <c r="BX75" s="125">
        <v>1</v>
      </c>
      <c r="BY75" s="130" t="s">
        <v>0</v>
      </c>
      <c r="BZ75" s="125">
        <v>1</v>
      </c>
      <c r="CA75" s="130" t="s">
        <v>269</v>
      </c>
      <c r="CB75" s="169" t="s">
        <v>271</v>
      </c>
      <c r="CC75" s="155"/>
      <c r="CD75" s="125"/>
      <c r="CE75" s="130" t="s">
        <v>0</v>
      </c>
      <c r="CF75" s="125"/>
      <c r="CG75" s="185" t="s">
        <v>322</v>
      </c>
      <c r="CH75" s="186" t="s">
        <v>322</v>
      </c>
      <c r="CI75" s="155"/>
      <c r="CJ75" s="125">
        <v>1</v>
      </c>
      <c r="CK75" s="130" t="s">
        <v>0</v>
      </c>
      <c r="CL75" s="125">
        <v>3</v>
      </c>
      <c r="CM75" s="185" t="s">
        <v>267</v>
      </c>
      <c r="CN75" s="186" t="s">
        <v>268</v>
      </c>
      <c r="CO75" s="155"/>
      <c r="CP75" s="125"/>
      <c r="CQ75" s="130" t="s">
        <v>0</v>
      </c>
      <c r="CR75" s="125"/>
      <c r="CS75" s="185" t="s">
        <v>322</v>
      </c>
      <c r="CT75" s="186" t="s">
        <v>322</v>
      </c>
      <c r="CU75" s="155"/>
      <c r="CV75" s="125">
        <v>2</v>
      </c>
      <c r="CW75" s="130" t="s">
        <v>0</v>
      </c>
      <c r="CX75" s="125">
        <v>1</v>
      </c>
      <c r="CY75" s="185" t="s">
        <v>267</v>
      </c>
      <c r="CZ75" s="186" t="s">
        <v>257</v>
      </c>
      <c r="DA75" s="155"/>
      <c r="DB75" s="125">
        <v>1</v>
      </c>
      <c r="DC75" s="130" t="s">
        <v>0</v>
      </c>
      <c r="DD75" s="125">
        <v>2</v>
      </c>
      <c r="DE75" s="185" t="s">
        <v>265</v>
      </c>
      <c r="DF75" s="186" t="s">
        <v>265</v>
      </c>
      <c r="DG75" s="155"/>
      <c r="DH75" s="125"/>
      <c r="DI75" s="130" t="s">
        <v>0</v>
      </c>
      <c r="DJ75" s="125"/>
      <c r="DK75" s="185" t="s">
        <v>322</v>
      </c>
      <c r="DL75" s="186" t="s">
        <v>322</v>
      </c>
      <c r="DM75" s="155"/>
      <c r="DN75" s="125">
        <v>6</v>
      </c>
      <c r="DO75" s="130" t="s">
        <v>0</v>
      </c>
      <c r="DP75" s="125">
        <v>0</v>
      </c>
      <c r="DQ75" s="185" t="s">
        <v>269</v>
      </c>
      <c r="DR75" s="186" t="s">
        <v>267</v>
      </c>
      <c r="DS75" s="155"/>
      <c r="DT75" s="125">
        <v>2</v>
      </c>
      <c r="DU75" s="130" t="s">
        <v>0</v>
      </c>
      <c r="DV75" s="125">
        <v>2</v>
      </c>
      <c r="DW75" s="185" t="s">
        <v>260</v>
      </c>
      <c r="DX75" s="186" t="s">
        <v>262</v>
      </c>
      <c r="DY75" s="155"/>
      <c r="DZ75" s="125">
        <v>0</v>
      </c>
      <c r="EA75" s="130" t="s">
        <v>0</v>
      </c>
      <c r="EB75" s="125">
        <v>3</v>
      </c>
      <c r="EC75" s="185" t="s">
        <v>269</v>
      </c>
      <c r="ED75" s="186" t="s">
        <v>259</v>
      </c>
      <c r="EE75" s="155"/>
      <c r="EF75" s="125">
        <v>4</v>
      </c>
      <c r="EG75" s="130" t="s">
        <v>0</v>
      </c>
      <c r="EH75" s="125">
        <v>0</v>
      </c>
      <c r="EI75" s="185" t="s">
        <v>367</v>
      </c>
      <c r="EJ75" s="186" t="s">
        <v>368</v>
      </c>
      <c r="EK75" s="155"/>
      <c r="EL75" s="125">
        <v>5</v>
      </c>
      <c r="EM75" s="130" t="s">
        <v>0</v>
      </c>
      <c r="EN75" s="125">
        <v>0</v>
      </c>
      <c r="EO75" s="185" t="s">
        <v>267</v>
      </c>
      <c r="EP75" s="186" t="s">
        <v>254</v>
      </c>
      <c r="EQ75" s="155"/>
      <c r="ER75" s="125">
        <v>2</v>
      </c>
      <c r="ES75" s="130" t="s">
        <v>0</v>
      </c>
      <c r="ET75" s="125">
        <v>2</v>
      </c>
      <c r="EU75" s="185" t="s">
        <v>269</v>
      </c>
      <c r="EV75" s="186" t="s">
        <v>267</v>
      </c>
      <c r="EW75" s="155"/>
      <c r="EX75" s="125">
        <v>0</v>
      </c>
      <c r="EY75" s="130" t="s">
        <v>0</v>
      </c>
      <c r="EZ75" s="125">
        <v>1</v>
      </c>
      <c r="FA75" s="185" t="s">
        <v>263</v>
      </c>
      <c r="FB75" s="186" t="s">
        <v>257</v>
      </c>
      <c r="FC75" s="155"/>
      <c r="FD75" s="125">
        <v>2</v>
      </c>
      <c r="FE75" s="130" t="s">
        <v>0</v>
      </c>
      <c r="FF75" s="125">
        <v>1</v>
      </c>
      <c r="FG75" s="185" t="s">
        <v>255</v>
      </c>
      <c r="FH75" s="186" t="s">
        <v>269</v>
      </c>
      <c r="FI75" s="155"/>
      <c r="FJ75" s="125">
        <v>2</v>
      </c>
      <c r="FK75" s="130" t="s">
        <v>0</v>
      </c>
      <c r="FL75" s="125">
        <v>2</v>
      </c>
      <c r="FM75" s="185" t="s">
        <v>269</v>
      </c>
      <c r="FN75" s="186" t="s">
        <v>257</v>
      </c>
      <c r="FO75" s="155"/>
      <c r="FP75" s="125">
        <v>2</v>
      </c>
      <c r="FQ75" s="130" t="s">
        <v>0</v>
      </c>
      <c r="FR75" s="125">
        <v>2</v>
      </c>
      <c r="FS75" s="185" t="s">
        <v>374</v>
      </c>
      <c r="FT75" s="186" t="s">
        <v>267</v>
      </c>
      <c r="FU75" s="155"/>
      <c r="FV75" s="125">
        <v>2</v>
      </c>
      <c r="FW75" s="130" t="s">
        <v>0</v>
      </c>
      <c r="FX75" s="125">
        <v>1</v>
      </c>
      <c r="FY75" s="185" t="s">
        <v>384</v>
      </c>
      <c r="FZ75" s="186" t="s">
        <v>385</v>
      </c>
      <c r="GA75" s="155"/>
      <c r="GB75" s="125">
        <v>1</v>
      </c>
      <c r="GC75" s="196" t="s">
        <v>0</v>
      </c>
      <c r="GD75" s="125">
        <v>0</v>
      </c>
      <c r="GE75" s="185" t="s">
        <v>380</v>
      </c>
      <c r="GF75" s="186" t="s">
        <v>378</v>
      </c>
      <c r="GG75" s="155"/>
      <c r="GH75" s="125"/>
      <c r="GI75" s="130" t="s">
        <v>0</v>
      </c>
      <c r="GJ75" s="125"/>
      <c r="GK75" s="185" t="s">
        <v>322</v>
      </c>
      <c r="GL75" s="186" t="s">
        <v>322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381</v>
      </c>
      <c r="GX75" s="186" t="s">
        <v>390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322</v>
      </c>
      <c r="HJ75" s="186" t="s">
        <v>322</v>
      </c>
      <c r="HK75" s="155"/>
      <c r="HL75" s="125">
        <v>2</v>
      </c>
      <c r="HM75" s="130" t="s">
        <v>0</v>
      </c>
      <c r="HN75" s="125">
        <v>2</v>
      </c>
      <c r="HO75" s="185" t="s">
        <v>257</v>
      </c>
      <c r="HP75" s="186" t="s">
        <v>374</v>
      </c>
      <c r="HQ75" s="155"/>
      <c r="HR75" s="125">
        <v>2</v>
      </c>
      <c r="HS75" s="130" t="s">
        <v>0</v>
      </c>
      <c r="HT75" s="125">
        <v>2</v>
      </c>
      <c r="HU75" s="185" t="s">
        <v>269</v>
      </c>
      <c r="HV75" s="186" t="s">
        <v>374</v>
      </c>
      <c r="HW75" s="155"/>
      <c r="HX75" s="125">
        <v>3</v>
      </c>
      <c r="HY75" s="130" t="s">
        <v>0</v>
      </c>
      <c r="HZ75" s="125">
        <v>2</v>
      </c>
      <c r="IA75" s="185" t="s">
        <v>399</v>
      </c>
      <c r="IB75" s="186" t="s">
        <v>374</v>
      </c>
      <c r="IC75" s="155"/>
      <c r="ID75" s="125">
        <v>3</v>
      </c>
      <c r="IE75" s="130" t="s">
        <v>0</v>
      </c>
      <c r="IF75" s="125">
        <v>4</v>
      </c>
      <c r="IG75" s="185" t="s">
        <v>269</v>
      </c>
      <c r="IH75" s="186" t="s">
        <v>269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269</v>
      </c>
      <c r="IZ75" s="186" t="s">
        <v>262</v>
      </c>
      <c r="JA75" s="155"/>
      <c r="JB75" s="125"/>
      <c r="JC75" s="130" t="s">
        <v>0</v>
      </c>
      <c r="JD75" s="125"/>
      <c r="JE75" s="185" t="s">
        <v>322</v>
      </c>
      <c r="JF75" s="186" t="s">
        <v>322</v>
      </c>
      <c r="JG75" s="155"/>
      <c r="JH75" s="125">
        <v>0</v>
      </c>
      <c r="JI75" s="130" t="s">
        <v>0</v>
      </c>
      <c r="JJ75" s="125">
        <v>1</v>
      </c>
      <c r="JK75" s="185" t="s">
        <v>269</v>
      </c>
      <c r="JL75" s="186" t="s">
        <v>268</v>
      </c>
      <c r="JM75" s="155"/>
      <c r="JN75" s="125">
        <v>3</v>
      </c>
      <c r="JO75" s="130" t="s">
        <v>0</v>
      </c>
      <c r="JP75" s="125">
        <v>0</v>
      </c>
      <c r="JQ75" s="185" t="s">
        <v>269</v>
      </c>
      <c r="JR75" s="186" t="s">
        <v>265</v>
      </c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85" t="s">
        <v>322</v>
      </c>
      <c r="KD75" s="186" t="s">
        <v>322</v>
      </c>
      <c r="KE75" s="155"/>
      <c r="KF75" s="125">
        <v>1</v>
      </c>
      <c r="KG75" s="130" t="s">
        <v>0</v>
      </c>
      <c r="KH75" s="125">
        <v>4</v>
      </c>
      <c r="KI75" s="185" t="s">
        <v>342</v>
      </c>
      <c r="KJ75" s="186" t="s">
        <v>342</v>
      </c>
      <c r="KK75" s="155"/>
      <c r="KL75" s="125"/>
      <c r="KM75" s="130" t="s">
        <v>0</v>
      </c>
      <c r="KN75" s="125"/>
      <c r="KO75" s="130"/>
      <c r="KP75" s="169"/>
      <c r="KQ75" s="155"/>
      <c r="KR75" s="125">
        <v>2</v>
      </c>
      <c r="KS75" s="130" t="s">
        <v>0</v>
      </c>
      <c r="KT75" s="125">
        <v>1</v>
      </c>
      <c r="KU75" s="185" t="s">
        <v>424</v>
      </c>
      <c r="KV75" s="186" t="s">
        <v>267</v>
      </c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85" t="s">
        <v>322</v>
      </c>
      <c r="LH75" s="186" t="s">
        <v>322</v>
      </c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85" t="s">
        <v>322</v>
      </c>
      <c r="LT75" s="186" t="s">
        <v>322</v>
      </c>
      <c r="LU75" s="155"/>
      <c r="LV75" s="125">
        <v>8</v>
      </c>
      <c r="LW75" s="130" t="s">
        <v>0</v>
      </c>
      <c r="LX75" s="125">
        <v>1</v>
      </c>
      <c r="LY75" s="185" t="s">
        <v>374</v>
      </c>
      <c r="LZ75" s="186" t="s">
        <v>267</v>
      </c>
      <c r="MA75" s="155"/>
      <c r="MB75" s="125"/>
      <c r="MC75" s="130" t="s">
        <v>0</v>
      </c>
      <c r="MD75" s="125"/>
      <c r="ME75" s="185" t="s">
        <v>322</v>
      </c>
      <c r="MF75" s="186" t="s">
        <v>322</v>
      </c>
      <c r="MG75" s="155"/>
      <c r="MH75" s="125"/>
      <c r="MI75" s="130" t="s">
        <v>0</v>
      </c>
      <c r="MJ75" s="125"/>
      <c r="MK75" s="130"/>
      <c r="ML75" s="169"/>
      <c r="MM75" s="155"/>
      <c r="MN75" s="125">
        <v>3</v>
      </c>
      <c r="MO75" s="130" t="s">
        <v>0</v>
      </c>
      <c r="MP75" s="125">
        <v>4</v>
      </c>
      <c r="MQ75" s="185" t="s">
        <v>258</v>
      </c>
      <c r="MR75" s="186" t="s">
        <v>250</v>
      </c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85" t="s">
        <v>322</v>
      </c>
      <c r="ND75" s="186" t="s">
        <v>322</v>
      </c>
      <c r="NE75" s="155"/>
      <c r="NF75" s="125"/>
      <c r="NG75" s="130" t="s">
        <v>0</v>
      </c>
      <c r="NH75" s="125"/>
      <c r="NI75" s="185" t="s">
        <v>322</v>
      </c>
      <c r="NJ75" s="186" t="s">
        <v>322</v>
      </c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322</v>
      </c>
      <c r="NV75" s="186" t="s">
        <v>322</v>
      </c>
      <c r="NW75" s="163"/>
    </row>
    <row r="76" spans="1:387" ht="15" x14ac:dyDescent="0.2">
      <c r="A76" s="123">
        <f>IF(B76="","",VLOOKUP(B76,'Registrovaní tipéri'!$A$2:$B$101,2,FALSE))</f>
        <v>61</v>
      </c>
      <c r="B76" s="172" t="s">
        <v>246</v>
      </c>
      <c r="C76" s="124"/>
      <c r="D76" s="170">
        <v>1</v>
      </c>
      <c r="E76" s="175" t="s">
        <v>0</v>
      </c>
      <c r="F76" s="167">
        <v>1</v>
      </c>
      <c r="G76" s="175" t="s">
        <v>266</v>
      </c>
      <c r="H76" s="174" t="s">
        <v>267</v>
      </c>
      <c r="I76" s="25"/>
      <c r="J76" s="187"/>
      <c r="K76" s="187" t="s">
        <v>0</v>
      </c>
      <c r="L76" s="187"/>
      <c r="M76" s="185" t="s">
        <v>322</v>
      </c>
      <c r="N76" s="186" t="s">
        <v>322</v>
      </c>
      <c r="O76" s="148"/>
      <c r="P76" s="125"/>
      <c r="Q76" s="130" t="s">
        <v>0</v>
      </c>
      <c r="R76" s="125"/>
      <c r="S76" s="185" t="s">
        <v>322</v>
      </c>
      <c r="T76" s="186" t="s">
        <v>322</v>
      </c>
      <c r="U76" s="155"/>
      <c r="V76" s="125"/>
      <c r="W76" s="130" t="s">
        <v>0</v>
      </c>
      <c r="X76" s="125"/>
      <c r="Y76" s="185" t="s">
        <v>322</v>
      </c>
      <c r="Z76" s="186" t="s">
        <v>322</v>
      </c>
      <c r="AA76" s="155"/>
      <c r="AB76" s="125"/>
      <c r="AC76" s="130" t="s">
        <v>0</v>
      </c>
      <c r="AD76" s="125"/>
      <c r="AE76" s="185" t="s">
        <v>322</v>
      </c>
      <c r="AF76" s="186" t="s">
        <v>322</v>
      </c>
      <c r="AG76" s="155"/>
      <c r="AH76" s="125"/>
      <c r="AI76" s="130" t="s">
        <v>0</v>
      </c>
      <c r="AJ76" s="125"/>
      <c r="AK76" s="185" t="s">
        <v>322</v>
      </c>
      <c r="AL76" s="186" t="s">
        <v>322</v>
      </c>
      <c r="AM76" s="155"/>
      <c r="AN76" s="125"/>
      <c r="AO76" s="130" t="s">
        <v>0</v>
      </c>
      <c r="AP76" s="125"/>
      <c r="AQ76" s="185" t="s">
        <v>322</v>
      </c>
      <c r="AR76" s="186" t="s">
        <v>322</v>
      </c>
      <c r="AS76" s="155"/>
      <c r="AT76" s="125"/>
      <c r="AU76" s="130" t="s">
        <v>0</v>
      </c>
      <c r="AV76" s="125"/>
      <c r="AW76" s="185" t="s">
        <v>322</v>
      </c>
      <c r="AX76" s="186" t="s">
        <v>322</v>
      </c>
      <c r="AY76" s="155"/>
      <c r="AZ76" s="125"/>
      <c r="BA76" s="130" t="s">
        <v>0</v>
      </c>
      <c r="BB76" s="125"/>
      <c r="BC76" s="185" t="s">
        <v>322</v>
      </c>
      <c r="BD76" s="186" t="s">
        <v>322</v>
      </c>
      <c r="BE76" s="155"/>
      <c r="BF76" s="125"/>
      <c r="BG76" s="130" t="s">
        <v>0</v>
      </c>
      <c r="BH76" s="125"/>
      <c r="BI76" s="185" t="s">
        <v>322</v>
      </c>
      <c r="BJ76" s="186" t="s">
        <v>322</v>
      </c>
      <c r="BK76" s="155"/>
      <c r="BL76" s="125"/>
      <c r="BM76" s="130" t="s">
        <v>0</v>
      </c>
      <c r="BN76" s="125"/>
      <c r="BO76" s="185" t="s">
        <v>322</v>
      </c>
      <c r="BP76" s="186" t="s">
        <v>322</v>
      </c>
      <c r="BQ76" s="155"/>
      <c r="BR76" s="125"/>
      <c r="BS76" s="130" t="s">
        <v>0</v>
      </c>
      <c r="BT76" s="125"/>
      <c r="BU76" s="185" t="s">
        <v>322</v>
      </c>
      <c r="BV76" s="186" t="s">
        <v>322</v>
      </c>
      <c r="BW76" s="155"/>
      <c r="BX76" s="125"/>
      <c r="BY76" s="130" t="s">
        <v>0</v>
      </c>
      <c r="BZ76" s="125"/>
      <c r="CA76" s="185" t="s">
        <v>322</v>
      </c>
      <c r="CB76" s="186" t="s">
        <v>322</v>
      </c>
      <c r="CC76" s="155"/>
      <c r="CD76" s="125"/>
      <c r="CE76" s="130" t="s">
        <v>0</v>
      </c>
      <c r="CF76" s="125"/>
      <c r="CG76" s="185" t="s">
        <v>322</v>
      </c>
      <c r="CH76" s="186" t="s">
        <v>322</v>
      </c>
      <c r="CI76" s="155"/>
      <c r="CJ76" s="125"/>
      <c r="CK76" s="130" t="s">
        <v>0</v>
      </c>
      <c r="CL76" s="125"/>
      <c r="CM76" s="185" t="s">
        <v>322</v>
      </c>
      <c r="CN76" s="186" t="s">
        <v>322</v>
      </c>
      <c r="CO76" s="155"/>
      <c r="CP76" s="125"/>
      <c r="CQ76" s="130" t="s">
        <v>0</v>
      </c>
      <c r="CR76" s="125"/>
      <c r="CS76" s="185" t="s">
        <v>322</v>
      </c>
      <c r="CT76" s="186" t="s">
        <v>322</v>
      </c>
      <c r="CU76" s="155"/>
      <c r="CV76" s="125"/>
      <c r="CW76" s="130" t="s">
        <v>0</v>
      </c>
      <c r="CX76" s="125"/>
      <c r="CY76" s="185" t="s">
        <v>322</v>
      </c>
      <c r="CZ76" s="186" t="s">
        <v>322</v>
      </c>
      <c r="DA76" s="155"/>
      <c r="DB76" s="125"/>
      <c r="DC76" s="130" t="s">
        <v>0</v>
      </c>
      <c r="DD76" s="125"/>
      <c r="DE76" s="185" t="s">
        <v>322</v>
      </c>
      <c r="DF76" s="186" t="s">
        <v>322</v>
      </c>
      <c r="DG76" s="155"/>
      <c r="DH76" s="125"/>
      <c r="DI76" s="130" t="s">
        <v>0</v>
      </c>
      <c r="DJ76" s="125"/>
      <c r="DK76" s="185" t="s">
        <v>322</v>
      </c>
      <c r="DL76" s="186" t="s">
        <v>322</v>
      </c>
      <c r="DM76" s="155"/>
      <c r="DN76" s="125"/>
      <c r="DO76" s="130" t="s">
        <v>0</v>
      </c>
      <c r="DP76" s="125"/>
      <c r="DQ76" s="185" t="s">
        <v>322</v>
      </c>
      <c r="DR76" s="186" t="s">
        <v>322</v>
      </c>
      <c r="DS76" s="155"/>
      <c r="DT76" s="125"/>
      <c r="DU76" s="130" t="s">
        <v>0</v>
      </c>
      <c r="DV76" s="125"/>
      <c r="DW76" s="185" t="s">
        <v>322</v>
      </c>
      <c r="DX76" s="186" t="s">
        <v>322</v>
      </c>
      <c r="DY76" s="155"/>
      <c r="DZ76" s="125"/>
      <c r="EA76" s="130" t="s">
        <v>0</v>
      </c>
      <c r="EB76" s="125"/>
      <c r="EC76" s="185" t="s">
        <v>322</v>
      </c>
      <c r="ED76" s="186" t="s">
        <v>322</v>
      </c>
      <c r="EE76" s="155"/>
      <c r="EF76" s="125"/>
      <c r="EG76" s="130" t="s">
        <v>0</v>
      </c>
      <c r="EH76" s="125"/>
      <c r="EI76" s="185" t="s">
        <v>322</v>
      </c>
      <c r="EJ76" s="186" t="s">
        <v>322</v>
      </c>
      <c r="EK76" s="155"/>
      <c r="EL76" s="125"/>
      <c r="EM76" s="130" t="s">
        <v>0</v>
      </c>
      <c r="EN76" s="125"/>
      <c r="EO76" s="185" t="s">
        <v>322</v>
      </c>
      <c r="EP76" s="186" t="s">
        <v>322</v>
      </c>
      <c r="EQ76" s="155"/>
      <c r="ER76" s="125"/>
      <c r="ES76" s="130" t="s">
        <v>0</v>
      </c>
      <c r="ET76" s="125"/>
      <c r="EU76" s="185" t="s">
        <v>322</v>
      </c>
      <c r="EV76" s="186" t="s">
        <v>322</v>
      </c>
      <c r="EW76" s="155"/>
      <c r="EX76" s="125"/>
      <c r="EY76" s="130" t="s">
        <v>0</v>
      </c>
      <c r="EZ76" s="125"/>
      <c r="FA76" s="185" t="s">
        <v>322</v>
      </c>
      <c r="FB76" s="186" t="s">
        <v>322</v>
      </c>
      <c r="FC76" s="155"/>
      <c r="FD76" s="125"/>
      <c r="FE76" s="130" t="s">
        <v>0</v>
      </c>
      <c r="FF76" s="125"/>
      <c r="FG76" s="185" t="s">
        <v>322</v>
      </c>
      <c r="FH76" s="186" t="s">
        <v>322</v>
      </c>
      <c r="FI76" s="155"/>
      <c r="FJ76" s="125"/>
      <c r="FK76" s="130" t="s">
        <v>0</v>
      </c>
      <c r="FL76" s="125"/>
      <c r="FM76" s="185" t="s">
        <v>322</v>
      </c>
      <c r="FN76" s="186" t="s">
        <v>322</v>
      </c>
      <c r="FO76" s="155"/>
      <c r="FP76" s="125"/>
      <c r="FQ76" s="130" t="s">
        <v>0</v>
      </c>
      <c r="FR76" s="125"/>
      <c r="FS76" s="185" t="s">
        <v>322</v>
      </c>
      <c r="FT76" s="186" t="s">
        <v>322</v>
      </c>
      <c r="FU76" s="155"/>
      <c r="FV76" s="125"/>
      <c r="FW76" s="130" t="s">
        <v>0</v>
      </c>
      <c r="FX76" s="125"/>
      <c r="FY76" s="185" t="s">
        <v>322</v>
      </c>
      <c r="FZ76" s="186" t="s">
        <v>322</v>
      </c>
      <c r="GA76" s="155"/>
      <c r="GB76" s="125"/>
      <c r="GC76" s="196" t="s">
        <v>0</v>
      </c>
      <c r="GD76" s="125"/>
      <c r="GE76" s="185" t="s">
        <v>322</v>
      </c>
      <c r="GF76" s="186" t="s">
        <v>322</v>
      </c>
      <c r="GG76" s="155"/>
      <c r="GH76" s="125"/>
      <c r="GI76" s="130" t="s">
        <v>0</v>
      </c>
      <c r="GJ76" s="125"/>
      <c r="GK76" s="185" t="s">
        <v>322</v>
      </c>
      <c r="GL76" s="186" t="s">
        <v>322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322</v>
      </c>
      <c r="GX76" s="186" t="s">
        <v>322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322</v>
      </c>
      <c r="HJ76" s="186" t="s">
        <v>322</v>
      </c>
      <c r="HK76" s="155"/>
      <c r="HL76" s="125"/>
      <c r="HM76" s="130" t="s">
        <v>0</v>
      </c>
      <c r="HN76" s="125"/>
      <c r="HO76" s="185" t="s">
        <v>322</v>
      </c>
      <c r="HP76" s="186" t="s">
        <v>322</v>
      </c>
      <c r="HQ76" s="155"/>
      <c r="HR76" s="125"/>
      <c r="HS76" s="130" t="s">
        <v>0</v>
      </c>
      <c r="HT76" s="125"/>
      <c r="HU76" s="185" t="s">
        <v>322</v>
      </c>
      <c r="HV76" s="186" t="s">
        <v>322</v>
      </c>
      <c r="HW76" s="155"/>
      <c r="HX76" s="125"/>
      <c r="HY76" s="130" t="s">
        <v>0</v>
      </c>
      <c r="HZ76" s="125"/>
      <c r="IA76" s="185" t="s">
        <v>322</v>
      </c>
      <c r="IB76" s="186" t="s">
        <v>322</v>
      </c>
      <c r="IC76" s="155"/>
      <c r="ID76" s="125"/>
      <c r="IE76" s="130" t="s">
        <v>0</v>
      </c>
      <c r="IF76" s="125"/>
      <c r="IG76" s="185" t="s">
        <v>322</v>
      </c>
      <c r="IH76" s="186" t="s">
        <v>322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322</v>
      </c>
      <c r="IZ76" s="186" t="s">
        <v>322</v>
      </c>
      <c r="JA76" s="155"/>
      <c r="JB76" s="125"/>
      <c r="JC76" s="130" t="s">
        <v>0</v>
      </c>
      <c r="JD76" s="125"/>
      <c r="JE76" s="185" t="s">
        <v>322</v>
      </c>
      <c r="JF76" s="186" t="s">
        <v>322</v>
      </c>
      <c r="JG76" s="155"/>
      <c r="JH76" s="125"/>
      <c r="JI76" s="130" t="s">
        <v>0</v>
      </c>
      <c r="JJ76" s="125"/>
      <c r="JK76" s="185" t="s">
        <v>322</v>
      </c>
      <c r="JL76" s="186" t="s">
        <v>322</v>
      </c>
      <c r="JM76" s="155"/>
      <c r="JN76" s="125"/>
      <c r="JO76" s="130" t="s">
        <v>0</v>
      </c>
      <c r="JP76" s="125"/>
      <c r="JQ76" s="185" t="s">
        <v>322</v>
      </c>
      <c r="JR76" s="186" t="s">
        <v>322</v>
      </c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85" t="s">
        <v>322</v>
      </c>
      <c r="KD76" s="186" t="s">
        <v>322</v>
      </c>
      <c r="KE76" s="155"/>
      <c r="KF76" s="125"/>
      <c r="KG76" s="130" t="s">
        <v>0</v>
      </c>
      <c r="KH76" s="125"/>
      <c r="KI76" s="185" t="s">
        <v>322</v>
      </c>
      <c r="KJ76" s="186" t="s">
        <v>322</v>
      </c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85" t="s">
        <v>322</v>
      </c>
      <c r="KV76" s="186" t="s">
        <v>322</v>
      </c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85" t="s">
        <v>322</v>
      </c>
      <c r="LH76" s="186" t="s">
        <v>322</v>
      </c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85" t="s">
        <v>322</v>
      </c>
      <c r="LT76" s="186" t="s">
        <v>322</v>
      </c>
      <c r="LU76" s="155"/>
      <c r="LV76" s="125"/>
      <c r="LW76" s="130" t="s">
        <v>0</v>
      </c>
      <c r="LX76" s="125"/>
      <c r="LY76" s="185" t="s">
        <v>322</v>
      </c>
      <c r="LZ76" s="186" t="s">
        <v>322</v>
      </c>
      <c r="MA76" s="155"/>
      <c r="MB76" s="125"/>
      <c r="MC76" s="130" t="s">
        <v>0</v>
      </c>
      <c r="MD76" s="125"/>
      <c r="ME76" s="185" t="s">
        <v>322</v>
      </c>
      <c r="MF76" s="186" t="s">
        <v>322</v>
      </c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85" t="s">
        <v>322</v>
      </c>
      <c r="MR76" s="186" t="s">
        <v>322</v>
      </c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85" t="s">
        <v>322</v>
      </c>
      <c r="ND76" s="186" t="s">
        <v>322</v>
      </c>
      <c r="NE76" s="155"/>
      <c r="NF76" s="125"/>
      <c r="NG76" s="130" t="s">
        <v>0</v>
      </c>
      <c r="NH76" s="125"/>
      <c r="NI76" s="185" t="s">
        <v>322</v>
      </c>
      <c r="NJ76" s="186" t="s">
        <v>322</v>
      </c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322</v>
      </c>
      <c r="NV76" s="186" t="s">
        <v>322</v>
      </c>
      <c r="NW76" s="163"/>
    </row>
    <row r="77" spans="1:387" ht="15" x14ac:dyDescent="0.2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271</v>
      </c>
      <c r="H77" s="174" t="s">
        <v>257</v>
      </c>
      <c r="I77" s="25"/>
      <c r="J77" s="187">
        <v>1</v>
      </c>
      <c r="K77" s="187" t="s">
        <v>0</v>
      </c>
      <c r="L77" s="187">
        <v>4</v>
      </c>
      <c r="M77" s="185" t="s">
        <v>267</v>
      </c>
      <c r="N77" s="186" t="s">
        <v>254</v>
      </c>
      <c r="O77" s="148"/>
      <c r="P77" s="125">
        <v>3</v>
      </c>
      <c r="Q77" s="130" t="s">
        <v>0</v>
      </c>
      <c r="R77" s="125">
        <v>1</v>
      </c>
      <c r="S77" s="185" t="s">
        <v>267</v>
      </c>
      <c r="T77" s="186" t="s">
        <v>254</v>
      </c>
      <c r="U77" s="155"/>
      <c r="V77" s="125">
        <v>0</v>
      </c>
      <c r="W77" s="130" t="s">
        <v>0</v>
      </c>
      <c r="X77" s="125">
        <v>2</v>
      </c>
      <c r="Y77" s="185" t="s">
        <v>265</v>
      </c>
      <c r="Z77" s="186" t="s">
        <v>267</v>
      </c>
      <c r="AA77" s="155"/>
      <c r="AB77" s="125">
        <v>3</v>
      </c>
      <c r="AC77" s="130" t="s">
        <v>0</v>
      </c>
      <c r="AD77" s="125">
        <v>2</v>
      </c>
      <c r="AE77" s="192" t="s">
        <v>271</v>
      </c>
      <c r="AF77" s="193" t="s">
        <v>267</v>
      </c>
      <c r="AG77" s="155"/>
      <c r="AH77" s="125">
        <v>2</v>
      </c>
      <c r="AI77" s="130" t="s">
        <v>0</v>
      </c>
      <c r="AJ77" s="125">
        <v>1</v>
      </c>
      <c r="AK77" s="185" t="s">
        <v>257</v>
      </c>
      <c r="AL77" s="186" t="s">
        <v>271</v>
      </c>
      <c r="AM77" s="155"/>
      <c r="AN77" s="125">
        <v>1</v>
      </c>
      <c r="AO77" s="130" t="s">
        <v>0</v>
      </c>
      <c r="AP77" s="125">
        <v>4</v>
      </c>
      <c r="AQ77" s="185" t="s">
        <v>267</v>
      </c>
      <c r="AR77" s="186" t="s">
        <v>267</v>
      </c>
      <c r="AS77" s="155"/>
      <c r="AT77" s="125">
        <v>0</v>
      </c>
      <c r="AU77" s="130" t="s">
        <v>0</v>
      </c>
      <c r="AV77" s="125">
        <v>1</v>
      </c>
      <c r="AW77" s="185" t="s">
        <v>269</v>
      </c>
      <c r="AX77" s="186" t="s">
        <v>271</v>
      </c>
      <c r="AY77" s="155"/>
      <c r="AZ77" s="125">
        <v>4</v>
      </c>
      <c r="BA77" s="130" t="s">
        <v>0</v>
      </c>
      <c r="BB77" s="125">
        <v>1</v>
      </c>
      <c r="BC77" s="185" t="s">
        <v>374</v>
      </c>
      <c r="BD77" s="186" t="s">
        <v>267</v>
      </c>
      <c r="BE77" s="155"/>
      <c r="BF77" s="125">
        <v>2</v>
      </c>
      <c r="BG77" s="130" t="s">
        <v>0</v>
      </c>
      <c r="BH77" s="125">
        <v>0</v>
      </c>
      <c r="BI77" s="185" t="s">
        <v>250</v>
      </c>
      <c r="BJ77" s="186" t="s">
        <v>257</v>
      </c>
      <c r="BK77" s="155"/>
      <c r="BL77" s="125">
        <v>0</v>
      </c>
      <c r="BM77" s="130" t="s">
        <v>0</v>
      </c>
      <c r="BN77" s="125">
        <v>1</v>
      </c>
      <c r="BO77" s="185" t="s">
        <v>267</v>
      </c>
      <c r="BP77" s="186" t="s">
        <v>374</v>
      </c>
      <c r="BQ77" s="155"/>
      <c r="BR77" s="125">
        <v>4</v>
      </c>
      <c r="BS77" s="130" t="s">
        <v>0</v>
      </c>
      <c r="BT77" s="125">
        <v>2</v>
      </c>
      <c r="BU77" s="185" t="s">
        <v>267</v>
      </c>
      <c r="BV77" s="186" t="s">
        <v>258</v>
      </c>
      <c r="BW77" s="155"/>
      <c r="BX77" s="125">
        <v>2</v>
      </c>
      <c r="BY77" s="130" t="s">
        <v>0</v>
      </c>
      <c r="BZ77" s="125">
        <v>0</v>
      </c>
      <c r="CA77" s="130" t="s">
        <v>271</v>
      </c>
      <c r="CB77" s="169" t="s">
        <v>265</v>
      </c>
      <c r="CC77" s="155"/>
      <c r="CD77" s="125">
        <v>2</v>
      </c>
      <c r="CE77" s="130" t="s">
        <v>0</v>
      </c>
      <c r="CF77" s="125">
        <v>3</v>
      </c>
      <c r="CG77" s="185" t="s">
        <v>250</v>
      </c>
      <c r="CH77" s="186" t="s">
        <v>257</v>
      </c>
      <c r="CI77" s="155"/>
      <c r="CJ77" s="125">
        <v>1</v>
      </c>
      <c r="CK77" s="130" t="s">
        <v>0</v>
      </c>
      <c r="CL77" s="125">
        <v>3</v>
      </c>
      <c r="CM77" s="185" t="s">
        <v>272</v>
      </c>
      <c r="CN77" s="186" t="s">
        <v>252</v>
      </c>
      <c r="CO77" s="155"/>
      <c r="CP77" s="125">
        <v>5</v>
      </c>
      <c r="CQ77" s="130" t="s">
        <v>0</v>
      </c>
      <c r="CR77" s="125">
        <v>3</v>
      </c>
      <c r="CS77" s="185" t="s">
        <v>269</v>
      </c>
      <c r="CT77" s="186" t="s">
        <v>267</v>
      </c>
      <c r="CU77" s="155"/>
      <c r="CV77" s="125">
        <v>2</v>
      </c>
      <c r="CW77" s="130" t="s">
        <v>0</v>
      </c>
      <c r="CX77" s="125">
        <v>0</v>
      </c>
      <c r="CY77" s="185" t="s">
        <v>267</v>
      </c>
      <c r="CZ77" s="186" t="s">
        <v>266</v>
      </c>
      <c r="DA77" s="155"/>
      <c r="DB77" s="125">
        <v>1</v>
      </c>
      <c r="DC77" s="130" t="s">
        <v>0</v>
      </c>
      <c r="DD77" s="125">
        <v>5</v>
      </c>
      <c r="DE77" s="185" t="s">
        <v>250</v>
      </c>
      <c r="DF77" s="186" t="s">
        <v>257</v>
      </c>
      <c r="DG77" s="155"/>
      <c r="DH77" s="125">
        <v>0</v>
      </c>
      <c r="DI77" s="130" t="s">
        <v>0</v>
      </c>
      <c r="DJ77" s="125">
        <v>2</v>
      </c>
      <c r="DK77" s="185" t="s">
        <v>269</v>
      </c>
      <c r="DL77" s="186" t="s">
        <v>267</v>
      </c>
      <c r="DM77" s="155"/>
      <c r="DN77" s="125">
        <v>5</v>
      </c>
      <c r="DO77" s="130" t="s">
        <v>0</v>
      </c>
      <c r="DP77" s="125">
        <v>2</v>
      </c>
      <c r="DQ77" s="185" t="s">
        <v>270</v>
      </c>
      <c r="DR77" s="186" t="s">
        <v>252</v>
      </c>
      <c r="DS77" s="155"/>
      <c r="DT77" s="125">
        <v>3</v>
      </c>
      <c r="DU77" s="130" t="s">
        <v>0</v>
      </c>
      <c r="DV77" s="125">
        <v>2</v>
      </c>
      <c r="DW77" s="185" t="s">
        <v>269</v>
      </c>
      <c r="DX77" s="186" t="s">
        <v>267</v>
      </c>
      <c r="DY77" s="155"/>
      <c r="DZ77" s="125">
        <v>0</v>
      </c>
      <c r="EA77" s="130" t="s">
        <v>0</v>
      </c>
      <c r="EB77" s="125">
        <v>1</v>
      </c>
      <c r="EC77" s="185" t="s">
        <v>250</v>
      </c>
      <c r="ED77" s="186" t="s">
        <v>254</v>
      </c>
      <c r="EE77" s="155"/>
      <c r="EF77" s="125">
        <v>3</v>
      </c>
      <c r="EG77" s="130" t="s">
        <v>0</v>
      </c>
      <c r="EH77" s="125">
        <v>0</v>
      </c>
      <c r="EI77" s="185" t="s">
        <v>253</v>
      </c>
      <c r="EJ77" s="186" t="s">
        <v>252</v>
      </c>
      <c r="EK77" s="155"/>
      <c r="EL77" s="125">
        <v>4</v>
      </c>
      <c r="EM77" s="130" t="s">
        <v>0</v>
      </c>
      <c r="EN77" s="125">
        <v>1</v>
      </c>
      <c r="EO77" s="185" t="s">
        <v>250</v>
      </c>
      <c r="EP77" s="186" t="s">
        <v>254</v>
      </c>
      <c r="EQ77" s="155"/>
      <c r="ER77" s="125"/>
      <c r="ES77" s="130" t="s">
        <v>0</v>
      </c>
      <c r="ET77" s="125"/>
      <c r="EU77" s="185" t="s">
        <v>322</v>
      </c>
      <c r="EV77" s="186" t="s">
        <v>322</v>
      </c>
      <c r="EW77" s="155"/>
      <c r="EX77" s="125">
        <v>1</v>
      </c>
      <c r="EY77" s="130" t="s">
        <v>0</v>
      </c>
      <c r="EZ77" s="125">
        <v>3</v>
      </c>
      <c r="FA77" s="185" t="s">
        <v>267</v>
      </c>
      <c r="FB77" s="186" t="s">
        <v>254</v>
      </c>
      <c r="FC77" s="155"/>
      <c r="FD77" s="125">
        <v>3</v>
      </c>
      <c r="FE77" s="130" t="s">
        <v>0</v>
      </c>
      <c r="FF77" s="125">
        <v>0</v>
      </c>
      <c r="FG77" s="185" t="s">
        <v>257</v>
      </c>
      <c r="FH77" s="186" t="s">
        <v>254</v>
      </c>
      <c r="FI77" s="155"/>
      <c r="FJ77" s="125">
        <v>1</v>
      </c>
      <c r="FK77" s="130" t="s">
        <v>0</v>
      </c>
      <c r="FL77" s="125">
        <v>3</v>
      </c>
      <c r="FM77" s="185" t="s">
        <v>250</v>
      </c>
      <c r="FN77" s="186" t="s">
        <v>252</v>
      </c>
      <c r="FO77" s="155"/>
      <c r="FP77" s="125">
        <v>3</v>
      </c>
      <c r="FQ77" s="130" t="s">
        <v>0</v>
      </c>
      <c r="FR77" s="125">
        <v>2</v>
      </c>
      <c r="FS77" s="185" t="s">
        <v>366</v>
      </c>
      <c r="FT77" s="186" t="s">
        <v>252</v>
      </c>
      <c r="FU77" s="155"/>
      <c r="FV77" s="125">
        <v>0</v>
      </c>
      <c r="FW77" s="130" t="s">
        <v>0</v>
      </c>
      <c r="FX77" s="125">
        <v>1</v>
      </c>
      <c r="FY77" s="185" t="s">
        <v>267</v>
      </c>
      <c r="FZ77" s="186" t="s">
        <v>374</v>
      </c>
      <c r="GA77" s="155"/>
      <c r="GB77" s="125">
        <v>0</v>
      </c>
      <c r="GC77" s="196" t="s">
        <v>0</v>
      </c>
      <c r="GD77" s="125">
        <v>2</v>
      </c>
      <c r="GE77" s="185" t="s">
        <v>267</v>
      </c>
      <c r="GF77" s="186" t="s">
        <v>257</v>
      </c>
      <c r="GG77" s="155"/>
      <c r="GH77" s="125">
        <v>4</v>
      </c>
      <c r="GI77" s="130" t="s">
        <v>0</v>
      </c>
      <c r="GJ77" s="125">
        <v>1</v>
      </c>
      <c r="GK77" s="185" t="s">
        <v>257</v>
      </c>
      <c r="GL77" s="186" t="s">
        <v>254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267</v>
      </c>
      <c r="GX77" s="186" t="s">
        <v>259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265</v>
      </c>
      <c r="HJ77" s="186" t="s">
        <v>259</v>
      </c>
      <c r="HK77" s="155"/>
      <c r="HL77" s="125">
        <v>2</v>
      </c>
      <c r="HM77" s="130" t="s">
        <v>0</v>
      </c>
      <c r="HN77" s="125">
        <v>0</v>
      </c>
      <c r="HO77" s="185" t="s">
        <v>269</v>
      </c>
      <c r="HP77" s="186" t="s">
        <v>267</v>
      </c>
      <c r="HQ77" s="155"/>
      <c r="HR77" s="125">
        <v>3</v>
      </c>
      <c r="HS77" s="130" t="s">
        <v>0</v>
      </c>
      <c r="HT77" s="125">
        <v>1</v>
      </c>
      <c r="HU77" s="185" t="s">
        <v>267</v>
      </c>
      <c r="HV77" s="186" t="s">
        <v>254</v>
      </c>
      <c r="HW77" s="155"/>
      <c r="HX77" s="125">
        <v>1</v>
      </c>
      <c r="HY77" s="130" t="s">
        <v>0</v>
      </c>
      <c r="HZ77" s="125">
        <v>4</v>
      </c>
      <c r="IA77" s="185" t="s">
        <v>257</v>
      </c>
      <c r="IB77" s="186" t="s">
        <v>269</v>
      </c>
      <c r="IC77" s="155"/>
      <c r="ID77" s="125">
        <v>0</v>
      </c>
      <c r="IE77" s="130" t="s">
        <v>0</v>
      </c>
      <c r="IF77" s="125">
        <v>7</v>
      </c>
      <c r="IG77" s="185" t="s">
        <v>267</v>
      </c>
      <c r="IH77" s="186" t="s">
        <v>254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268</v>
      </c>
      <c r="IZ77" s="186" t="s">
        <v>267</v>
      </c>
      <c r="JA77" s="155"/>
      <c r="JB77" s="125"/>
      <c r="JC77" s="130" t="s">
        <v>0</v>
      </c>
      <c r="JD77" s="125"/>
      <c r="JE77" s="185" t="s">
        <v>322</v>
      </c>
      <c r="JF77" s="186" t="s">
        <v>322</v>
      </c>
      <c r="JG77" s="155"/>
      <c r="JH77" s="125">
        <v>0</v>
      </c>
      <c r="JI77" s="130" t="s">
        <v>0</v>
      </c>
      <c r="JJ77" s="125">
        <v>4</v>
      </c>
      <c r="JK77" s="185" t="s">
        <v>250</v>
      </c>
      <c r="JL77" s="186" t="s">
        <v>257</v>
      </c>
      <c r="JM77" s="155"/>
      <c r="JN77" s="125">
        <v>4</v>
      </c>
      <c r="JO77" s="130" t="s">
        <v>0</v>
      </c>
      <c r="JP77" s="125">
        <v>0</v>
      </c>
      <c r="JQ77" s="185" t="s">
        <v>271</v>
      </c>
      <c r="JR77" s="186" t="s">
        <v>268</v>
      </c>
      <c r="JS77" s="155"/>
      <c r="JT77" s="125"/>
      <c r="JU77" s="130" t="s">
        <v>0</v>
      </c>
      <c r="JV77" s="125"/>
      <c r="JW77" s="130"/>
      <c r="JX77" s="169"/>
      <c r="JY77" s="155"/>
      <c r="JZ77" s="125">
        <v>0</v>
      </c>
      <c r="KA77" s="130" t="s">
        <v>0</v>
      </c>
      <c r="KB77" s="125">
        <v>1</v>
      </c>
      <c r="KC77" s="185" t="s">
        <v>269</v>
      </c>
      <c r="KD77" s="186" t="s">
        <v>267</v>
      </c>
      <c r="KE77" s="155"/>
      <c r="KF77" s="125">
        <v>2</v>
      </c>
      <c r="KG77" s="130" t="s">
        <v>0</v>
      </c>
      <c r="KH77" s="125">
        <v>0</v>
      </c>
      <c r="KI77" s="185" t="s">
        <v>269</v>
      </c>
      <c r="KJ77" s="186" t="s">
        <v>268</v>
      </c>
      <c r="KK77" s="155"/>
      <c r="KL77" s="125"/>
      <c r="KM77" s="130" t="s">
        <v>0</v>
      </c>
      <c r="KN77" s="125"/>
      <c r="KO77" s="130"/>
      <c r="KP77" s="169"/>
      <c r="KQ77" s="155"/>
      <c r="KR77" s="125">
        <v>1</v>
      </c>
      <c r="KS77" s="130" t="s">
        <v>0</v>
      </c>
      <c r="KT77" s="125">
        <v>3</v>
      </c>
      <c r="KU77" s="185" t="s">
        <v>269</v>
      </c>
      <c r="KV77" s="186" t="s">
        <v>257</v>
      </c>
      <c r="KW77" s="155"/>
      <c r="KX77" s="125"/>
      <c r="KY77" s="130" t="s">
        <v>0</v>
      </c>
      <c r="KZ77" s="125"/>
      <c r="LA77" s="130"/>
      <c r="LB77" s="169"/>
      <c r="LC77" s="155"/>
      <c r="LD77" s="125">
        <v>6</v>
      </c>
      <c r="LE77" s="130" t="s">
        <v>0</v>
      </c>
      <c r="LF77" s="125">
        <v>0</v>
      </c>
      <c r="LG77" s="185" t="s">
        <v>374</v>
      </c>
      <c r="LH77" s="186" t="s">
        <v>250</v>
      </c>
      <c r="LI77" s="155"/>
      <c r="LJ77" s="125"/>
      <c r="LK77" s="130" t="s">
        <v>0</v>
      </c>
      <c r="LL77" s="125"/>
      <c r="LM77" s="130"/>
      <c r="LN77" s="169"/>
      <c r="LO77" s="155"/>
      <c r="LP77" s="125">
        <v>1</v>
      </c>
      <c r="LQ77" s="130" t="s">
        <v>0</v>
      </c>
      <c r="LR77" s="125">
        <v>2</v>
      </c>
      <c r="LS77" s="185" t="s">
        <v>250</v>
      </c>
      <c r="LT77" s="186" t="s">
        <v>254</v>
      </c>
      <c r="LU77" s="155"/>
      <c r="LV77" s="125">
        <v>4</v>
      </c>
      <c r="LW77" s="130" t="s">
        <v>0</v>
      </c>
      <c r="LX77" s="125">
        <v>2</v>
      </c>
      <c r="LY77" s="185" t="s">
        <v>268</v>
      </c>
      <c r="LZ77" s="186" t="s">
        <v>254</v>
      </c>
      <c r="MA77" s="155"/>
      <c r="MB77" s="125">
        <v>5</v>
      </c>
      <c r="MC77" s="130" t="s">
        <v>0</v>
      </c>
      <c r="MD77" s="125">
        <v>2</v>
      </c>
      <c r="ME77" s="185" t="s">
        <v>267</v>
      </c>
      <c r="MF77" s="186" t="s">
        <v>257</v>
      </c>
      <c r="MG77" s="155"/>
      <c r="MH77" s="125"/>
      <c r="MI77" s="130" t="s">
        <v>0</v>
      </c>
      <c r="MJ77" s="125"/>
      <c r="MK77" s="130"/>
      <c r="ML77" s="169"/>
      <c r="MM77" s="155"/>
      <c r="MN77" s="125">
        <v>1</v>
      </c>
      <c r="MO77" s="130" t="s">
        <v>0</v>
      </c>
      <c r="MP77" s="125">
        <v>3</v>
      </c>
      <c r="MQ77" s="185" t="s">
        <v>268</v>
      </c>
      <c r="MR77" s="186" t="s">
        <v>267</v>
      </c>
      <c r="MS77" s="155"/>
      <c r="MT77" s="125"/>
      <c r="MU77" s="130" t="s">
        <v>0</v>
      </c>
      <c r="MV77" s="125"/>
      <c r="MW77" s="130"/>
      <c r="MX77" s="169"/>
      <c r="MY77" s="155"/>
      <c r="MZ77" s="125">
        <v>3</v>
      </c>
      <c r="NA77" s="130" t="s">
        <v>0</v>
      </c>
      <c r="NB77" s="125">
        <v>0</v>
      </c>
      <c r="NC77" s="185" t="s">
        <v>271</v>
      </c>
      <c r="ND77" s="186" t="s">
        <v>257</v>
      </c>
      <c r="NE77" s="155"/>
      <c r="NF77" s="125"/>
      <c r="NG77" s="130" t="s">
        <v>0</v>
      </c>
      <c r="NH77" s="125"/>
      <c r="NI77" s="185" t="s">
        <v>322</v>
      </c>
      <c r="NJ77" s="186" t="s">
        <v>322</v>
      </c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322</v>
      </c>
      <c r="NV77" s="186" t="s">
        <v>322</v>
      </c>
      <c r="NW77" s="163"/>
    </row>
    <row r="78" spans="1:387" ht="15" x14ac:dyDescent="0.2">
      <c r="A78" s="123">
        <f>IF(B78="","",VLOOKUP(B78,'Registrovaní tipéri'!$A$2:$B$101,2,FALSE))</f>
        <v>57</v>
      </c>
      <c r="B78" s="172" t="s">
        <v>245</v>
      </c>
      <c r="C78" s="124"/>
      <c r="D78" s="170">
        <v>2</v>
      </c>
      <c r="E78" s="175" t="s">
        <v>0</v>
      </c>
      <c r="F78" s="167">
        <v>3</v>
      </c>
      <c r="G78" s="176" t="s">
        <v>267</v>
      </c>
      <c r="H78" s="177" t="s">
        <v>271</v>
      </c>
      <c r="I78" s="25"/>
      <c r="J78" s="187"/>
      <c r="K78" s="187" t="s">
        <v>0</v>
      </c>
      <c r="L78" s="187"/>
      <c r="M78" s="185" t="s">
        <v>322</v>
      </c>
      <c r="N78" s="186" t="s">
        <v>322</v>
      </c>
      <c r="O78" s="148"/>
      <c r="P78" s="125">
        <v>3</v>
      </c>
      <c r="Q78" s="130" t="s">
        <v>0</v>
      </c>
      <c r="R78" s="125">
        <v>1</v>
      </c>
      <c r="S78" s="185" t="s">
        <v>269</v>
      </c>
      <c r="T78" s="186" t="s">
        <v>271</v>
      </c>
      <c r="U78" s="155"/>
      <c r="V78" s="125"/>
      <c r="W78" s="130" t="s">
        <v>0</v>
      </c>
      <c r="X78" s="125"/>
      <c r="Y78" s="185" t="s">
        <v>322</v>
      </c>
      <c r="Z78" s="186" t="s">
        <v>322</v>
      </c>
      <c r="AA78" s="155"/>
      <c r="AB78" s="125"/>
      <c r="AC78" s="130" t="s">
        <v>0</v>
      </c>
      <c r="AD78" s="125"/>
      <c r="AE78" s="185" t="s">
        <v>322</v>
      </c>
      <c r="AF78" s="186" t="s">
        <v>322</v>
      </c>
      <c r="AG78" s="155"/>
      <c r="AH78" s="125">
        <v>3</v>
      </c>
      <c r="AI78" s="130" t="s">
        <v>0</v>
      </c>
      <c r="AJ78" s="125">
        <v>0</v>
      </c>
      <c r="AK78" s="185" t="s">
        <v>271</v>
      </c>
      <c r="AL78" s="186" t="s">
        <v>267</v>
      </c>
      <c r="AM78" s="155"/>
      <c r="AN78" s="125">
        <v>0</v>
      </c>
      <c r="AO78" s="130" t="s">
        <v>0</v>
      </c>
      <c r="AP78" s="125">
        <v>3</v>
      </c>
      <c r="AQ78" s="185" t="s">
        <v>269</v>
      </c>
      <c r="AR78" s="186" t="s">
        <v>267</v>
      </c>
      <c r="AS78" s="155"/>
      <c r="AT78" s="125">
        <v>1</v>
      </c>
      <c r="AU78" s="130" t="s">
        <v>0</v>
      </c>
      <c r="AV78" s="125">
        <v>2</v>
      </c>
      <c r="AW78" s="185" t="s">
        <v>269</v>
      </c>
      <c r="AX78" s="186" t="s">
        <v>271</v>
      </c>
      <c r="AY78" s="155"/>
      <c r="AZ78" s="125">
        <v>2</v>
      </c>
      <c r="BA78" s="130" t="s">
        <v>0</v>
      </c>
      <c r="BB78" s="125">
        <v>0</v>
      </c>
      <c r="BC78" s="185" t="s">
        <v>267</v>
      </c>
      <c r="BD78" s="186" t="s">
        <v>254</v>
      </c>
      <c r="BE78" s="155"/>
      <c r="BF78" s="125">
        <v>2</v>
      </c>
      <c r="BG78" s="130" t="s">
        <v>0</v>
      </c>
      <c r="BH78" s="125">
        <v>0</v>
      </c>
      <c r="BI78" s="185" t="s">
        <v>267</v>
      </c>
      <c r="BJ78" s="186" t="s">
        <v>271</v>
      </c>
      <c r="BK78" s="155"/>
      <c r="BL78" s="125">
        <v>1</v>
      </c>
      <c r="BM78" s="130" t="s">
        <v>0</v>
      </c>
      <c r="BN78" s="125">
        <v>3</v>
      </c>
      <c r="BO78" s="185" t="s">
        <v>267</v>
      </c>
      <c r="BP78" s="186" t="s">
        <v>269</v>
      </c>
      <c r="BQ78" s="155"/>
      <c r="BR78" s="125">
        <v>2</v>
      </c>
      <c r="BS78" s="130" t="s">
        <v>0</v>
      </c>
      <c r="BT78" s="125">
        <v>0</v>
      </c>
      <c r="BU78" s="185" t="s">
        <v>269</v>
      </c>
      <c r="BV78" s="186" t="s">
        <v>267</v>
      </c>
      <c r="BW78" s="155"/>
      <c r="BX78" s="125">
        <v>3</v>
      </c>
      <c r="BY78" s="130" t="s">
        <v>0</v>
      </c>
      <c r="BZ78" s="125">
        <v>1</v>
      </c>
      <c r="CA78" s="130" t="s">
        <v>267</v>
      </c>
      <c r="CB78" s="169" t="s">
        <v>271</v>
      </c>
      <c r="CC78" s="155"/>
      <c r="CD78" s="125">
        <v>1</v>
      </c>
      <c r="CE78" s="130" t="s">
        <v>0</v>
      </c>
      <c r="CF78" s="125">
        <v>3</v>
      </c>
      <c r="CG78" s="185" t="s">
        <v>266</v>
      </c>
      <c r="CH78" s="186" t="s">
        <v>267</v>
      </c>
      <c r="CI78" s="155"/>
      <c r="CJ78" s="125">
        <v>0</v>
      </c>
      <c r="CK78" s="130" t="s">
        <v>0</v>
      </c>
      <c r="CL78" s="125">
        <v>2</v>
      </c>
      <c r="CM78" s="185" t="s">
        <v>269</v>
      </c>
      <c r="CN78" s="186" t="s">
        <v>268</v>
      </c>
      <c r="CO78" s="155"/>
      <c r="CP78" s="125">
        <v>2</v>
      </c>
      <c r="CQ78" s="130" t="s">
        <v>0</v>
      </c>
      <c r="CR78" s="125">
        <v>1</v>
      </c>
      <c r="CS78" s="185" t="s">
        <v>269</v>
      </c>
      <c r="CT78" s="186" t="s">
        <v>266</v>
      </c>
      <c r="CU78" s="155"/>
      <c r="CV78" s="125">
        <v>3</v>
      </c>
      <c r="CW78" s="130" t="s">
        <v>0</v>
      </c>
      <c r="CX78" s="125">
        <v>1</v>
      </c>
      <c r="CY78" s="185" t="s">
        <v>269</v>
      </c>
      <c r="CZ78" s="186" t="s">
        <v>266</v>
      </c>
      <c r="DA78" s="155"/>
      <c r="DB78" s="125">
        <v>0</v>
      </c>
      <c r="DC78" s="130" t="s">
        <v>0</v>
      </c>
      <c r="DD78" s="125">
        <v>3</v>
      </c>
      <c r="DE78" s="185" t="s">
        <v>269</v>
      </c>
      <c r="DF78" s="186" t="s">
        <v>267</v>
      </c>
      <c r="DG78" s="155"/>
      <c r="DH78" s="125">
        <v>0</v>
      </c>
      <c r="DI78" s="130" t="s">
        <v>0</v>
      </c>
      <c r="DJ78" s="125">
        <v>2</v>
      </c>
      <c r="DK78" s="185" t="s">
        <v>267</v>
      </c>
      <c r="DL78" s="186" t="s">
        <v>267</v>
      </c>
      <c r="DM78" s="155"/>
      <c r="DN78" s="125"/>
      <c r="DO78" s="130" t="s">
        <v>0</v>
      </c>
      <c r="DP78" s="125"/>
      <c r="DQ78" s="185" t="s">
        <v>322</v>
      </c>
      <c r="DR78" s="186" t="s">
        <v>322</v>
      </c>
      <c r="DS78" s="155"/>
      <c r="DT78" s="125">
        <v>2</v>
      </c>
      <c r="DU78" s="130" t="s">
        <v>0</v>
      </c>
      <c r="DV78" s="125">
        <v>2</v>
      </c>
      <c r="DW78" s="185" t="s">
        <v>267</v>
      </c>
      <c r="DX78" s="186" t="s">
        <v>267</v>
      </c>
      <c r="DY78" s="155"/>
      <c r="DZ78" s="125">
        <v>1</v>
      </c>
      <c r="EA78" s="130" t="s">
        <v>0</v>
      </c>
      <c r="EB78" s="125">
        <v>3</v>
      </c>
      <c r="EC78" s="185" t="s">
        <v>267</v>
      </c>
      <c r="ED78" s="186" t="s">
        <v>269</v>
      </c>
      <c r="EE78" s="155"/>
      <c r="EF78" s="125">
        <v>4</v>
      </c>
      <c r="EG78" s="130" t="s">
        <v>0</v>
      </c>
      <c r="EH78" s="125">
        <v>0</v>
      </c>
      <c r="EI78" s="185" t="s">
        <v>266</v>
      </c>
      <c r="EJ78" s="186" t="s">
        <v>266</v>
      </c>
      <c r="EK78" s="155"/>
      <c r="EL78" s="125">
        <v>3</v>
      </c>
      <c r="EM78" s="130" t="s">
        <v>0</v>
      </c>
      <c r="EN78" s="125">
        <v>1</v>
      </c>
      <c r="EO78" s="185" t="s">
        <v>267</v>
      </c>
      <c r="EP78" s="186" t="s">
        <v>267</v>
      </c>
      <c r="EQ78" s="155"/>
      <c r="ER78" s="125">
        <v>1</v>
      </c>
      <c r="ES78" s="130" t="s">
        <v>0</v>
      </c>
      <c r="ET78" s="125">
        <v>3</v>
      </c>
      <c r="EU78" s="185" t="s">
        <v>267</v>
      </c>
      <c r="EV78" s="186" t="s">
        <v>267</v>
      </c>
      <c r="EW78" s="155"/>
      <c r="EX78" s="125">
        <v>0</v>
      </c>
      <c r="EY78" s="130" t="s">
        <v>0</v>
      </c>
      <c r="EZ78" s="125">
        <v>2</v>
      </c>
      <c r="FA78" s="185" t="s">
        <v>267</v>
      </c>
      <c r="FB78" s="186" t="s">
        <v>269</v>
      </c>
      <c r="FC78" s="155"/>
      <c r="FD78" s="125">
        <v>3</v>
      </c>
      <c r="FE78" s="130" t="s">
        <v>0</v>
      </c>
      <c r="FF78" s="125">
        <v>0</v>
      </c>
      <c r="FG78" s="185" t="s">
        <v>267</v>
      </c>
      <c r="FH78" s="186" t="s">
        <v>267</v>
      </c>
      <c r="FI78" s="155"/>
      <c r="FJ78" s="125">
        <v>0</v>
      </c>
      <c r="FK78" s="130" t="s">
        <v>0</v>
      </c>
      <c r="FL78" s="125">
        <v>1</v>
      </c>
      <c r="FM78" s="185" t="s">
        <v>269</v>
      </c>
      <c r="FN78" s="186" t="s">
        <v>267</v>
      </c>
      <c r="FO78" s="155"/>
      <c r="FP78" s="125">
        <v>2</v>
      </c>
      <c r="FQ78" s="130" t="s">
        <v>0</v>
      </c>
      <c r="FR78" s="125">
        <v>0</v>
      </c>
      <c r="FS78" s="185" t="s">
        <v>267</v>
      </c>
      <c r="FT78" s="186" t="s">
        <v>374</v>
      </c>
      <c r="FU78" s="155"/>
      <c r="FV78" s="125">
        <v>0</v>
      </c>
      <c r="FW78" s="130" t="s">
        <v>0</v>
      </c>
      <c r="FX78" s="125">
        <v>2</v>
      </c>
      <c r="FY78" s="185" t="s">
        <v>374</v>
      </c>
      <c r="FZ78" s="186" t="s">
        <v>254</v>
      </c>
      <c r="GA78" s="155"/>
      <c r="GB78" s="125">
        <v>1</v>
      </c>
      <c r="GC78" s="196" t="s">
        <v>0</v>
      </c>
      <c r="GD78" s="125">
        <v>3</v>
      </c>
      <c r="GE78" s="185" t="s">
        <v>267</v>
      </c>
      <c r="GF78" s="186" t="s">
        <v>374</v>
      </c>
      <c r="GG78" s="155"/>
      <c r="GH78" s="125">
        <v>3</v>
      </c>
      <c r="GI78" s="130" t="s">
        <v>0</v>
      </c>
      <c r="GJ78" s="125">
        <v>0</v>
      </c>
      <c r="GK78" s="185" t="s">
        <v>267</v>
      </c>
      <c r="GL78" s="186" t="s">
        <v>267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267</v>
      </c>
      <c r="GX78" s="186" t="s">
        <v>257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267</v>
      </c>
      <c r="HJ78" s="186" t="s">
        <v>267</v>
      </c>
      <c r="HK78" s="155"/>
      <c r="HL78" s="125"/>
      <c r="HM78" s="130" t="s">
        <v>0</v>
      </c>
      <c r="HN78" s="125"/>
      <c r="HO78" s="185" t="s">
        <v>322</v>
      </c>
      <c r="HP78" s="186" t="s">
        <v>322</v>
      </c>
      <c r="HQ78" s="155"/>
      <c r="HR78" s="125">
        <v>3</v>
      </c>
      <c r="HS78" s="130" t="s">
        <v>0</v>
      </c>
      <c r="HT78" s="125">
        <v>1</v>
      </c>
      <c r="HU78" s="185" t="s">
        <v>269</v>
      </c>
      <c r="HV78" s="186" t="s">
        <v>267</v>
      </c>
      <c r="HW78" s="155"/>
      <c r="HX78" s="125">
        <v>0</v>
      </c>
      <c r="HY78" s="130" t="s">
        <v>0</v>
      </c>
      <c r="HZ78" s="125">
        <v>1</v>
      </c>
      <c r="IA78" s="185" t="s">
        <v>267</v>
      </c>
      <c r="IB78" s="186" t="s">
        <v>269</v>
      </c>
      <c r="IC78" s="155"/>
      <c r="ID78" s="125">
        <v>0</v>
      </c>
      <c r="IE78" s="130" t="s">
        <v>0</v>
      </c>
      <c r="IF78" s="125">
        <v>2</v>
      </c>
      <c r="IG78" s="185" t="s">
        <v>269</v>
      </c>
      <c r="IH78" s="186" t="s">
        <v>374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269</v>
      </c>
      <c r="IZ78" s="186" t="s">
        <v>254</v>
      </c>
      <c r="JA78" s="155"/>
      <c r="JB78" s="125">
        <v>1</v>
      </c>
      <c r="JC78" s="130" t="s">
        <v>0</v>
      </c>
      <c r="JD78" s="125">
        <v>2</v>
      </c>
      <c r="JE78" s="185" t="s">
        <v>322</v>
      </c>
      <c r="JF78" s="186" t="s">
        <v>402</v>
      </c>
      <c r="JG78" s="155"/>
      <c r="JH78" s="125">
        <v>0</v>
      </c>
      <c r="JI78" s="130" t="s">
        <v>0</v>
      </c>
      <c r="JJ78" s="125">
        <v>4</v>
      </c>
      <c r="JK78" s="185" t="s">
        <v>267</v>
      </c>
      <c r="JL78" s="186" t="s">
        <v>269</v>
      </c>
      <c r="JM78" s="155"/>
      <c r="JN78" s="125">
        <v>3</v>
      </c>
      <c r="JO78" s="130" t="s">
        <v>0</v>
      </c>
      <c r="JP78" s="125">
        <v>0</v>
      </c>
      <c r="JQ78" s="185" t="s">
        <v>268</v>
      </c>
      <c r="JR78" s="186" t="s">
        <v>257</v>
      </c>
      <c r="JS78" s="155"/>
      <c r="JT78" s="125"/>
      <c r="JU78" s="130" t="s">
        <v>0</v>
      </c>
      <c r="JV78" s="125"/>
      <c r="JW78" s="130"/>
      <c r="JX78" s="169"/>
      <c r="JY78" s="155"/>
      <c r="JZ78" s="125">
        <v>1</v>
      </c>
      <c r="KA78" s="130" t="s">
        <v>0</v>
      </c>
      <c r="KB78" s="125">
        <v>3</v>
      </c>
      <c r="KC78" s="185" t="s">
        <v>267</v>
      </c>
      <c r="KD78" s="186" t="s">
        <v>254</v>
      </c>
      <c r="KE78" s="155"/>
      <c r="KF78" s="125"/>
      <c r="KG78" s="130" t="s">
        <v>0</v>
      </c>
      <c r="KH78" s="125"/>
      <c r="KI78" s="185" t="s">
        <v>322</v>
      </c>
      <c r="KJ78" s="186" t="s">
        <v>322</v>
      </c>
      <c r="KK78" s="155"/>
      <c r="KL78" s="125"/>
      <c r="KM78" s="130" t="s">
        <v>0</v>
      </c>
      <c r="KN78" s="125"/>
      <c r="KO78" s="130"/>
      <c r="KP78" s="169"/>
      <c r="KQ78" s="155"/>
      <c r="KR78" s="125">
        <v>0</v>
      </c>
      <c r="KS78" s="130" t="s">
        <v>0</v>
      </c>
      <c r="KT78" s="125">
        <v>3</v>
      </c>
      <c r="KU78" s="185" t="s">
        <v>267</v>
      </c>
      <c r="KV78" s="186" t="s">
        <v>266</v>
      </c>
      <c r="KW78" s="155"/>
      <c r="KX78" s="125"/>
      <c r="KY78" s="130" t="s">
        <v>0</v>
      </c>
      <c r="KZ78" s="125"/>
      <c r="LA78" s="130"/>
      <c r="LB78" s="169"/>
      <c r="LC78" s="155"/>
      <c r="LD78" s="125">
        <v>3</v>
      </c>
      <c r="LE78" s="130" t="s">
        <v>0</v>
      </c>
      <c r="LF78" s="125">
        <v>0</v>
      </c>
      <c r="LG78" s="185" t="s">
        <v>267</v>
      </c>
      <c r="LH78" s="186" t="s">
        <v>257</v>
      </c>
      <c r="LI78" s="155"/>
      <c r="LJ78" s="125"/>
      <c r="LK78" s="130" t="s">
        <v>0</v>
      </c>
      <c r="LL78" s="125"/>
      <c r="LM78" s="130"/>
      <c r="LN78" s="169"/>
      <c r="LO78" s="155"/>
      <c r="LP78" s="125">
        <v>1</v>
      </c>
      <c r="LQ78" s="130" t="s">
        <v>0</v>
      </c>
      <c r="LR78" s="125">
        <v>3</v>
      </c>
      <c r="LS78" s="185" t="s">
        <v>268</v>
      </c>
      <c r="LT78" s="186" t="s">
        <v>267</v>
      </c>
      <c r="LU78" s="155"/>
      <c r="LV78" s="125">
        <v>3</v>
      </c>
      <c r="LW78" s="130" t="s">
        <v>0</v>
      </c>
      <c r="LX78" s="125">
        <v>2</v>
      </c>
      <c r="LY78" s="185" t="s">
        <v>267</v>
      </c>
      <c r="LZ78" s="186" t="s">
        <v>257</v>
      </c>
      <c r="MA78" s="155"/>
      <c r="MB78" s="125">
        <v>3</v>
      </c>
      <c r="MC78" s="130" t="s">
        <v>0</v>
      </c>
      <c r="MD78" s="125">
        <v>1</v>
      </c>
      <c r="ME78" s="185" t="s">
        <v>268</v>
      </c>
      <c r="MF78" s="186" t="s">
        <v>257</v>
      </c>
      <c r="MG78" s="155"/>
      <c r="MH78" s="125"/>
      <c r="MI78" s="130" t="s">
        <v>0</v>
      </c>
      <c r="MJ78" s="125"/>
      <c r="MK78" s="130"/>
      <c r="ML78" s="169"/>
      <c r="MM78" s="155"/>
      <c r="MN78" s="125">
        <v>0</v>
      </c>
      <c r="MO78" s="130" t="s">
        <v>0</v>
      </c>
      <c r="MP78" s="125">
        <v>2</v>
      </c>
      <c r="MQ78" s="185" t="s">
        <v>267</v>
      </c>
      <c r="MR78" s="186" t="s">
        <v>257</v>
      </c>
      <c r="MS78" s="155"/>
      <c r="MT78" s="125"/>
      <c r="MU78" s="130" t="s">
        <v>0</v>
      </c>
      <c r="MV78" s="125"/>
      <c r="MW78" s="130"/>
      <c r="MX78" s="169"/>
      <c r="MY78" s="155"/>
      <c r="MZ78" s="125">
        <v>3</v>
      </c>
      <c r="NA78" s="130" t="s">
        <v>0</v>
      </c>
      <c r="NB78" s="125">
        <v>1</v>
      </c>
      <c r="NC78" s="185" t="s">
        <v>267</v>
      </c>
      <c r="ND78" s="186" t="s">
        <v>374</v>
      </c>
      <c r="NE78" s="155"/>
      <c r="NF78" s="125"/>
      <c r="NG78" s="130" t="s">
        <v>0</v>
      </c>
      <c r="NH78" s="125"/>
      <c r="NI78" s="185" t="s">
        <v>322</v>
      </c>
      <c r="NJ78" s="186" t="s">
        <v>322</v>
      </c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322</v>
      </c>
      <c r="NV78" s="186" t="s">
        <v>322</v>
      </c>
      <c r="NW78" s="163"/>
    </row>
    <row r="79" spans="1:387" ht="15" x14ac:dyDescent="0.2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271</v>
      </c>
      <c r="H79" s="183" t="s">
        <v>262</v>
      </c>
      <c r="I79" s="25"/>
      <c r="J79" s="187">
        <v>1</v>
      </c>
      <c r="K79" s="187" t="s">
        <v>0</v>
      </c>
      <c r="L79" s="187">
        <v>4</v>
      </c>
      <c r="M79" s="185" t="s">
        <v>267</v>
      </c>
      <c r="N79" s="186" t="s">
        <v>254</v>
      </c>
      <c r="O79" s="148"/>
      <c r="P79" s="125">
        <v>4</v>
      </c>
      <c r="Q79" s="130" t="s">
        <v>0</v>
      </c>
      <c r="R79" s="125">
        <v>0</v>
      </c>
      <c r="S79" s="185" t="s">
        <v>267</v>
      </c>
      <c r="T79" s="186" t="s">
        <v>254</v>
      </c>
      <c r="U79" s="155"/>
      <c r="V79" s="125">
        <v>1</v>
      </c>
      <c r="W79" s="130" t="s">
        <v>0</v>
      </c>
      <c r="X79" s="125">
        <v>2</v>
      </c>
      <c r="Y79" s="185" t="s">
        <v>254</v>
      </c>
      <c r="Z79" s="186" t="s">
        <v>257</v>
      </c>
      <c r="AA79" s="155"/>
      <c r="AB79" s="125">
        <v>4</v>
      </c>
      <c r="AC79" s="130" t="s">
        <v>0</v>
      </c>
      <c r="AD79" s="125">
        <v>0</v>
      </c>
      <c r="AE79" s="192" t="s">
        <v>267</v>
      </c>
      <c r="AF79" s="193" t="s">
        <v>260</v>
      </c>
      <c r="AG79" s="155"/>
      <c r="AH79" s="125">
        <v>3</v>
      </c>
      <c r="AI79" s="130" t="s">
        <v>0</v>
      </c>
      <c r="AJ79" s="125">
        <v>1</v>
      </c>
      <c r="AK79" s="185" t="s">
        <v>257</v>
      </c>
      <c r="AL79" s="186" t="s">
        <v>267</v>
      </c>
      <c r="AM79" s="155"/>
      <c r="AN79" s="125">
        <v>0</v>
      </c>
      <c r="AO79" s="130" t="s">
        <v>0</v>
      </c>
      <c r="AP79" s="125">
        <v>2</v>
      </c>
      <c r="AQ79" s="185" t="s">
        <v>265</v>
      </c>
      <c r="AR79" s="186" t="s">
        <v>267</v>
      </c>
      <c r="AS79" s="155"/>
      <c r="AT79" s="125">
        <v>2</v>
      </c>
      <c r="AU79" s="130" t="s">
        <v>0</v>
      </c>
      <c r="AV79" s="125">
        <v>2</v>
      </c>
      <c r="AW79" s="185" t="s">
        <v>269</v>
      </c>
      <c r="AX79" s="186" t="s">
        <v>257</v>
      </c>
      <c r="AY79" s="155"/>
      <c r="AZ79" s="125">
        <v>2</v>
      </c>
      <c r="BA79" s="130" t="s">
        <v>0</v>
      </c>
      <c r="BB79" s="125">
        <v>0</v>
      </c>
      <c r="BC79" s="185" t="s">
        <v>268</v>
      </c>
      <c r="BD79" s="186" t="s">
        <v>257</v>
      </c>
      <c r="BE79" s="155"/>
      <c r="BF79" s="125">
        <v>3</v>
      </c>
      <c r="BG79" s="130" t="s">
        <v>0</v>
      </c>
      <c r="BH79" s="125">
        <v>1</v>
      </c>
      <c r="BI79" s="185" t="s">
        <v>255</v>
      </c>
      <c r="BJ79" s="186" t="s">
        <v>257</v>
      </c>
      <c r="BK79" s="155"/>
      <c r="BL79" s="125">
        <v>0</v>
      </c>
      <c r="BM79" s="130" t="s">
        <v>0</v>
      </c>
      <c r="BN79" s="125">
        <v>3</v>
      </c>
      <c r="BO79" s="185" t="s">
        <v>374</v>
      </c>
      <c r="BP79" s="186" t="s">
        <v>254</v>
      </c>
      <c r="BQ79" s="155"/>
      <c r="BR79" s="125">
        <v>3</v>
      </c>
      <c r="BS79" s="130" t="s">
        <v>0</v>
      </c>
      <c r="BT79" s="125">
        <v>0</v>
      </c>
      <c r="BU79" s="185" t="s">
        <v>267</v>
      </c>
      <c r="BV79" s="186" t="s">
        <v>257</v>
      </c>
      <c r="BW79" s="155"/>
      <c r="BX79" s="125">
        <v>4</v>
      </c>
      <c r="BY79" s="130" t="s">
        <v>0</v>
      </c>
      <c r="BZ79" s="125">
        <v>0</v>
      </c>
      <c r="CA79" s="130" t="s">
        <v>269</v>
      </c>
      <c r="CB79" s="169" t="s">
        <v>267</v>
      </c>
      <c r="CC79" s="155"/>
      <c r="CD79" s="125">
        <v>2</v>
      </c>
      <c r="CE79" s="130" t="s">
        <v>0</v>
      </c>
      <c r="CF79" s="125">
        <v>2</v>
      </c>
      <c r="CG79" s="185" t="s">
        <v>341</v>
      </c>
      <c r="CH79" s="186" t="s">
        <v>342</v>
      </c>
      <c r="CI79" s="155"/>
      <c r="CJ79" s="125">
        <v>0</v>
      </c>
      <c r="CK79" s="130" t="s">
        <v>0</v>
      </c>
      <c r="CL79" s="125">
        <v>3</v>
      </c>
      <c r="CM79" s="185" t="s">
        <v>269</v>
      </c>
      <c r="CN79" s="186" t="s">
        <v>251</v>
      </c>
      <c r="CO79" s="155"/>
      <c r="CP79" s="125">
        <v>3</v>
      </c>
      <c r="CQ79" s="130" t="s">
        <v>0</v>
      </c>
      <c r="CR79" s="125">
        <v>2</v>
      </c>
      <c r="CS79" s="185" t="s">
        <v>268</v>
      </c>
      <c r="CT79" s="186" t="s">
        <v>254</v>
      </c>
      <c r="CU79" s="155"/>
      <c r="CV79" s="125">
        <v>3</v>
      </c>
      <c r="CW79" s="130" t="s">
        <v>0</v>
      </c>
      <c r="CX79" s="125">
        <v>0</v>
      </c>
      <c r="CY79" s="185" t="s">
        <v>267</v>
      </c>
      <c r="CZ79" s="186" t="s">
        <v>257</v>
      </c>
      <c r="DA79" s="155"/>
      <c r="DB79" s="125"/>
      <c r="DC79" s="130" t="s">
        <v>0</v>
      </c>
      <c r="DD79" s="125"/>
      <c r="DE79" s="185" t="s">
        <v>322</v>
      </c>
      <c r="DF79" s="186" t="s">
        <v>322</v>
      </c>
      <c r="DG79" s="155"/>
      <c r="DH79" s="125">
        <v>2</v>
      </c>
      <c r="DI79" s="130" t="s">
        <v>0</v>
      </c>
      <c r="DJ79" s="125">
        <v>2</v>
      </c>
      <c r="DK79" s="185" t="s">
        <v>267</v>
      </c>
      <c r="DL79" s="186" t="s">
        <v>254</v>
      </c>
      <c r="DM79" s="155"/>
      <c r="DN79" s="125">
        <v>4</v>
      </c>
      <c r="DO79" s="130" t="s">
        <v>0</v>
      </c>
      <c r="DP79" s="125">
        <v>0</v>
      </c>
      <c r="DQ79" s="185" t="s">
        <v>267</v>
      </c>
      <c r="DR79" s="186" t="s">
        <v>257</v>
      </c>
      <c r="DS79" s="155"/>
      <c r="DT79" s="125">
        <v>1</v>
      </c>
      <c r="DU79" s="130" t="s">
        <v>0</v>
      </c>
      <c r="DV79" s="125">
        <v>1</v>
      </c>
      <c r="DW79" s="185" t="s">
        <v>267</v>
      </c>
      <c r="DX79" s="186" t="s">
        <v>257</v>
      </c>
      <c r="DY79" s="155"/>
      <c r="DZ79" s="125">
        <v>1</v>
      </c>
      <c r="EA79" s="130" t="s">
        <v>0</v>
      </c>
      <c r="EB79" s="125">
        <v>2</v>
      </c>
      <c r="EC79" s="185" t="s">
        <v>267</v>
      </c>
      <c r="ED79" s="186" t="s">
        <v>257</v>
      </c>
      <c r="EE79" s="155"/>
      <c r="EF79" s="125">
        <v>3</v>
      </c>
      <c r="EG79" s="130" t="s">
        <v>0</v>
      </c>
      <c r="EH79" s="125">
        <v>0</v>
      </c>
      <c r="EI79" s="185" t="s">
        <v>269</v>
      </c>
      <c r="EJ79" s="186" t="s">
        <v>251</v>
      </c>
      <c r="EK79" s="155"/>
      <c r="EL79" s="125">
        <v>4</v>
      </c>
      <c r="EM79" s="130" t="s">
        <v>0</v>
      </c>
      <c r="EN79" s="125">
        <v>0</v>
      </c>
      <c r="EO79" s="185" t="s">
        <v>257</v>
      </c>
      <c r="EP79" s="186" t="s">
        <v>254</v>
      </c>
      <c r="EQ79" s="155"/>
      <c r="ER79" s="125">
        <v>0</v>
      </c>
      <c r="ES79" s="130" t="s">
        <v>0</v>
      </c>
      <c r="ET79" s="125">
        <v>0</v>
      </c>
      <c r="EU79" s="185" t="s">
        <v>267</v>
      </c>
      <c r="EV79" s="186" t="s">
        <v>254</v>
      </c>
      <c r="EW79" s="155"/>
      <c r="EX79" s="125"/>
      <c r="EY79" s="130" t="s">
        <v>0</v>
      </c>
      <c r="EZ79" s="125"/>
      <c r="FA79" s="185" t="s">
        <v>322</v>
      </c>
      <c r="FB79" s="186" t="s">
        <v>322</v>
      </c>
      <c r="FC79" s="155"/>
      <c r="FD79" s="125">
        <v>4</v>
      </c>
      <c r="FE79" s="130" t="s">
        <v>0</v>
      </c>
      <c r="FF79" s="125">
        <v>0</v>
      </c>
      <c r="FG79" s="185" t="s">
        <v>269</v>
      </c>
      <c r="FH79" s="186" t="s">
        <v>257</v>
      </c>
      <c r="FI79" s="155"/>
      <c r="FJ79" s="125">
        <v>1</v>
      </c>
      <c r="FK79" s="130" t="s">
        <v>0</v>
      </c>
      <c r="FL79" s="125">
        <v>3</v>
      </c>
      <c r="FM79" s="185" t="s">
        <v>269</v>
      </c>
      <c r="FN79" s="186" t="s">
        <v>257</v>
      </c>
      <c r="FO79" s="155"/>
      <c r="FP79" s="125">
        <v>3</v>
      </c>
      <c r="FQ79" s="130" t="s">
        <v>0</v>
      </c>
      <c r="FR79" s="125">
        <v>0</v>
      </c>
      <c r="FS79" s="185" t="s">
        <v>374</v>
      </c>
      <c r="FT79" s="186" t="s">
        <v>269</v>
      </c>
      <c r="FU79" s="155"/>
      <c r="FV79" s="125">
        <v>1</v>
      </c>
      <c r="FW79" s="130" t="s">
        <v>0</v>
      </c>
      <c r="FX79" s="125">
        <v>2</v>
      </c>
      <c r="FY79" s="185" t="s">
        <v>267</v>
      </c>
      <c r="FZ79" s="186" t="s">
        <v>257</v>
      </c>
      <c r="GA79" s="155"/>
      <c r="GB79" s="125">
        <v>1</v>
      </c>
      <c r="GC79" s="196" t="s">
        <v>0</v>
      </c>
      <c r="GD79" s="125">
        <v>3</v>
      </c>
      <c r="GE79" s="185" t="s">
        <v>374</v>
      </c>
      <c r="GF79" s="186" t="s">
        <v>257</v>
      </c>
      <c r="GG79" s="155"/>
      <c r="GH79" s="125">
        <v>2</v>
      </c>
      <c r="GI79" s="130" t="s">
        <v>0</v>
      </c>
      <c r="GJ79" s="125">
        <v>0</v>
      </c>
      <c r="GK79" s="185" t="s">
        <v>267</v>
      </c>
      <c r="GL79" s="186" t="s">
        <v>265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269</v>
      </c>
      <c r="GX79" s="186" t="s">
        <v>260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269</v>
      </c>
      <c r="HJ79" s="186" t="s">
        <v>254</v>
      </c>
      <c r="HK79" s="155"/>
      <c r="HL79" s="125">
        <v>2</v>
      </c>
      <c r="HM79" s="130" t="s">
        <v>0</v>
      </c>
      <c r="HN79" s="125">
        <v>0</v>
      </c>
      <c r="HO79" s="185" t="s">
        <v>254</v>
      </c>
      <c r="HP79" s="186" t="s">
        <v>257</v>
      </c>
      <c r="HQ79" s="155"/>
      <c r="HR79" s="125">
        <v>2</v>
      </c>
      <c r="HS79" s="130" t="s">
        <v>0</v>
      </c>
      <c r="HT79" s="125">
        <v>1</v>
      </c>
      <c r="HU79" s="185" t="s">
        <v>374</v>
      </c>
      <c r="HV79" s="186" t="s">
        <v>254</v>
      </c>
      <c r="HW79" s="155"/>
      <c r="HX79" s="125">
        <v>0</v>
      </c>
      <c r="HY79" s="130" t="s">
        <v>0</v>
      </c>
      <c r="HZ79" s="125">
        <v>1</v>
      </c>
      <c r="IA79" s="185" t="s">
        <v>268</v>
      </c>
      <c r="IB79" s="186" t="s">
        <v>267</v>
      </c>
      <c r="IC79" s="155"/>
      <c r="ID79" s="125"/>
      <c r="IE79" s="130" t="s">
        <v>0</v>
      </c>
      <c r="IF79" s="125"/>
      <c r="IG79" s="185" t="s">
        <v>322</v>
      </c>
      <c r="IH79" s="186" t="s">
        <v>322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269</v>
      </c>
      <c r="IZ79" s="186" t="s">
        <v>257</v>
      </c>
      <c r="JA79" s="155"/>
      <c r="JB79" s="125">
        <v>1</v>
      </c>
      <c r="JC79" s="130" t="s">
        <v>0</v>
      </c>
      <c r="JD79" s="125">
        <v>2</v>
      </c>
      <c r="JE79" s="185" t="s">
        <v>269</v>
      </c>
      <c r="JF79" s="186" t="s">
        <v>257</v>
      </c>
      <c r="JG79" s="155"/>
      <c r="JH79" s="125">
        <v>0</v>
      </c>
      <c r="JI79" s="130" t="s">
        <v>0</v>
      </c>
      <c r="JJ79" s="125">
        <v>4</v>
      </c>
      <c r="JK79" s="185" t="s">
        <v>268</v>
      </c>
      <c r="JL79" s="186" t="s">
        <v>257</v>
      </c>
      <c r="JM79" s="155"/>
      <c r="JN79" s="125">
        <v>5</v>
      </c>
      <c r="JO79" s="130" t="s">
        <v>0</v>
      </c>
      <c r="JP79" s="125">
        <v>0</v>
      </c>
      <c r="JQ79" s="185" t="s">
        <v>267</v>
      </c>
      <c r="JR79" s="186" t="s">
        <v>254</v>
      </c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85" t="s">
        <v>322</v>
      </c>
      <c r="KD79" s="186" t="s">
        <v>322</v>
      </c>
      <c r="KE79" s="155"/>
      <c r="KF79" s="125">
        <v>2</v>
      </c>
      <c r="KG79" s="130" t="s">
        <v>0</v>
      </c>
      <c r="KH79" s="125">
        <v>1</v>
      </c>
      <c r="KI79" s="185" t="s">
        <v>269</v>
      </c>
      <c r="KJ79" s="186" t="s">
        <v>257</v>
      </c>
      <c r="KK79" s="155"/>
      <c r="KL79" s="125"/>
      <c r="KM79" s="130" t="s">
        <v>0</v>
      </c>
      <c r="KN79" s="125"/>
      <c r="KO79" s="130"/>
      <c r="KP79" s="169"/>
      <c r="KQ79" s="155"/>
      <c r="KR79" s="125">
        <v>0</v>
      </c>
      <c r="KS79" s="130" t="s">
        <v>0</v>
      </c>
      <c r="KT79" s="125">
        <v>3</v>
      </c>
      <c r="KU79" s="185" t="s">
        <v>269</v>
      </c>
      <c r="KV79" s="186" t="s">
        <v>257</v>
      </c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85" t="s">
        <v>322</v>
      </c>
      <c r="LH79" s="186" t="s">
        <v>322</v>
      </c>
      <c r="LI79" s="155"/>
      <c r="LJ79" s="125"/>
      <c r="LK79" s="130" t="s">
        <v>0</v>
      </c>
      <c r="LL79" s="125"/>
      <c r="LM79" s="130"/>
      <c r="LN79" s="169"/>
      <c r="LO79" s="155"/>
      <c r="LP79" s="125">
        <v>1</v>
      </c>
      <c r="LQ79" s="130" t="s">
        <v>0</v>
      </c>
      <c r="LR79" s="125">
        <v>3</v>
      </c>
      <c r="LS79" s="185" t="s">
        <v>269</v>
      </c>
      <c r="LT79" s="186" t="s">
        <v>264</v>
      </c>
      <c r="LU79" s="155"/>
      <c r="LV79" s="125"/>
      <c r="LW79" s="130" t="s">
        <v>0</v>
      </c>
      <c r="LX79" s="125"/>
      <c r="LY79" s="185" t="s">
        <v>322</v>
      </c>
      <c r="LZ79" s="186" t="s">
        <v>322</v>
      </c>
      <c r="MA79" s="155"/>
      <c r="MB79" s="125">
        <v>2</v>
      </c>
      <c r="MC79" s="130" t="s">
        <v>0</v>
      </c>
      <c r="MD79" s="125">
        <v>0</v>
      </c>
      <c r="ME79" s="185" t="s">
        <v>374</v>
      </c>
      <c r="MF79" s="186" t="s">
        <v>257</v>
      </c>
      <c r="MG79" s="155"/>
      <c r="MH79" s="125"/>
      <c r="MI79" s="130" t="s">
        <v>0</v>
      </c>
      <c r="MJ79" s="125"/>
      <c r="MK79" s="130"/>
      <c r="ML79" s="169"/>
      <c r="MM79" s="155"/>
      <c r="MN79" s="125">
        <v>1</v>
      </c>
      <c r="MO79" s="130" t="s">
        <v>0</v>
      </c>
      <c r="MP79" s="125">
        <v>3</v>
      </c>
      <c r="MQ79" s="185" t="s">
        <v>257</v>
      </c>
      <c r="MR79" s="186" t="s">
        <v>254</v>
      </c>
      <c r="MS79" s="155"/>
      <c r="MT79" s="125"/>
      <c r="MU79" s="130" t="s">
        <v>0</v>
      </c>
      <c r="MV79" s="125"/>
      <c r="MW79" s="130"/>
      <c r="MX79" s="169"/>
      <c r="MY79" s="155"/>
      <c r="MZ79" s="125">
        <v>4</v>
      </c>
      <c r="NA79" s="130" t="s">
        <v>0</v>
      </c>
      <c r="NB79" s="125">
        <v>0</v>
      </c>
      <c r="NC79" s="185" t="s">
        <v>267</v>
      </c>
      <c r="ND79" s="186" t="s">
        <v>257</v>
      </c>
      <c r="NE79" s="155"/>
      <c r="NF79" s="125"/>
      <c r="NG79" s="130" t="s">
        <v>0</v>
      </c>
      <c r="NH79" s="125"/>
      <c r="NI79" s="185" t="s">
        <v>322</v>
      </c>
      <c r="NJ79" s="186" t="s">
        <v>322</v>
      </c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322</v>
      </c>
      <c r="NV79" s="186" t="s">
        <v>322</v>
      </c>
      <c r="NW79" s="163"/>
    </row>
    <row r="80" spans="1:387" ht="15" x14ac:dyDescent="0.2">
      <c r="A80" s="123">
        <f>IF(B80="","",VLOOKUP(B80,'Registrovaní tipéri'!$A$2:$B$101,2,FALSE))</f>
        <v>79</v>
      </c>
      <c r="B80" s="165" t="s">
        <v>330</v>
      </c>
      <c r="C80" s="124"/>
      <c r="D80" s="170"/>
      <c r="E80" s="175" t="s">
        <v>0</v>
      </c>
      <c r="F80" s="167"/>
      <c r="G80" s="181" t="s">
        <v>322</v>
      </c>
      <c r="H80" s="182" t="s">
        <v>322</v>
      </c>
      <c r="I80" s="25"/>
      <c r="J80" s="187"/>
      <c r="K80" s="187" t="s">
        <v>0</v>
      </c>
      <c r="L80" s="187"/>
      <c r="M80" s="185" t="s">
        <v>322</v>
      </c>
      <c r="N80" s="186" t="s">
        <v>322</v>
      </c>
      <c r="O80" s="148"/>
      <c r="P80" s="125"/>
      <c r="Q80" s="130" t="s">
        <v>0</v>
      </c>
      <c r="R80" s="125"/>
      <c r="S80" s="185" t="s">
        <v>322</v>
      </c>
      <c r="T80" s="186" t="s">
        <v>322</v>
      </c>
      <c r="U80" s="155"/>
      <c r="V80" s="125"/>
      <c r="W80" s="130" t="s">
        <v>0</v>
      </c>
      <c r="X80" s="125"/>
      <c r="Y80" s="185" t="s">
        <v>322</v>
      </c>
      <c r="Z80" s="186" t="s">
        <v>322</v>
      </c>
      <c r="AA80" s="155"/>
      <c r="AB80" s="125"/>
      <c r="AC80" s="130" t="s">
        <v>0</v>
      </c>
      <c r="AD80" s="125"/>
      <c r="AE80" s="185" t="s">
        <v>322</v>
      </c>
      <c r="AF80" s="186" t="s">
        <v>322</v>
      </c>
      <c r="AG80" s="155"/>
      <c r="AH80" s="125">
        <v>2</v>
      </c>
      <c r="AI80" s="130" t="s">
        <v>0</v>
      </c>
      <c r="AJ80" s="125">
        <v>1</v>
      </c>
      <c r="AK80" s="185" t="s">
        <v>267</v>
      </c>
      <c r="AL80" s="186" t="s">
        <v>266</v>
      </c>
      <c r="AM80" s="155"/>
      <c r="AN80" s="125">
        <v>0</v>
      </c>
      <c r="AO80" s="130" t="s">
        <v>0</v>
      </c>
      <c r="AP80" s="125">
        <v>2</v>
      </c>
      <c r="AQ80" s="185" t="s">
        <v>269</v>
      </c>
      <c r="AR80" s="186" t="s">
        <v>267</v>
      </c>
      <c r="AS80" s="155"/>
      <c r="AT80" s="125"/>
      <c r="AU80" s="130" t="s">
        <v>0</v>
      </c>
      <c r="AV80" s="125"/>
      <c r="AW80" s="185" t="s">
        <v>322</v>
      </c>
      <c r="AX80" s="186" t="s">
        <v>322</v>
      </c>
      <c r="AY80" s="155"/>
      <c r="AZ80" s="125">
        <v>2</v>
      </c>
      <c r="BA80" s="130" t="s">
        <v>0</v>
      </c>
      <c r="BB80" s="125">
        <v>0</v>
      </c>
      <c r="BC80" s="185" t="s">
        <v>267</v>
      </c>
      <c r="BD80" s="186" t="s">
        <v>254</v>
      </c>
      <c r="BE80" s="155"/>
      <c r="BF80" s="125">
        <v>3</v>
      </c>
      <c r="BG80" s="130" t="s">
        <v>0</v>
      </c>
      <c r="BH80" s="125">
        <v>2</v>
      </c>
      <c r="BI80" s="185" t="s">
        <v>271</v>
      </c>
      <c r="BJ80" s="186" t="s">
        <v>257</v>
      </c>
      <c r="BK80" s="155"/>
      <c r="BL80" s="125">
        <v>0</v>
      </c>
      <c r="BM80" s="130" t="s">
        <v>0</v>
      </c>
      <c r="BN80" s="125">
        <v>0</v>
      </c>
      <c r="BO80" s="185" t="s">
        <v>267</v>
      </c>
      <c r="BP80" s="186" t="s">
        <v>267</v>
      </c>
      <c r="BQ80" s="155"/>
      <c r="BR80" s="125"/>
      <c r="BS80" s="130" t="s">
        <v>0</v>
      </c>
      <c r="BT80" s="125"/>
      <c r="BU80" s="185" t="s">
        <v>322</v>
      </c>
      <c r="BV80" s="186" t="s">
        <v>322</v>
      </c>
      <c r="BW80" s="155"/>
      <c r="BX80" s="125">
        <v>3</v>
      </c>
      <c r="BY80" s="130" t="s">
        <v>0</v>
      </c>
      <c r="BZ80" s="125">
        <v>2</v>
      </c>
      <c r="CA80" s="130" t="s">
        <v>268</v>
      </c>
      <c r="CB80" s="169" t="s">
        <v>259</v>
      </c>
      <c r="CC80" s="155"/>
      <c r="CD80" s="125">
        <v>1</v>
      </c>
      <c r="CE80" s="130" t="s">
        <v>0</v>
      </c>
      <c r="CF80" s="125">
        <v>2</v>
      </c>
      <c r="CG80" s="185" t="s">
        <v>268</v>
      </c>
      <c r="CH80" s="186" t="s">
        <v>267</v>
      </c>
      <c r="CI80" s="155"/>
      <c r="CJ80" s="125">
        <v>0</v>
      </c>
      <c r="CK80" s="130" t="s">
        <v>0</v>
      </c>
      <c r="CL80" s="125">
        <v>3</v>
      </c>
      <c r="CM80" s="185" t="s">
        <v>267</v>
      </c>
      <c r="CN80" s="186" t="s">
        <v>252</v>
      </c>
      <c r="CO80" s="155"/>
      <c r="CP80" s="125">
        <v>3</v>
      </c>
      <c r="CQ80" s="130" t="s">
        <v>0</v>
      </c>
      <c r="CR80" s="125">
        <v>2</v>
      </c>
      <c r="CS80" s="185" t="s">
        <v>267</v>
      </c>
      <c r="CT80" s="186" t="s">
        <v>310</v>
      </c>
      <c r="CU80" s="155"/>
      <c r="CV80" s="125">
        <v>2</v>
      </c>
      <c r="CW80" s="130" t="s">
        <v>0</v>
      </c>
      <c r="CX80" s="125">
        <v>0</v>
      </c>
      <c r="CY80" s="185" t="s">
        <v>267</v>
      </c>
      <c r="CZ80" s="186" t="s">
        <v>266</v>
      </c>
      <c r="DA80" s="155"/>
      <c r="DB80" s="125">
        <v>0</v>
      </c>
      <c r="DC80" s="130" t="s">
        <v>0</v>
      </c>
      <c r="DD80" s="125">
        <v>4</v>
      </c>
      <c r="DE80" s="185" t="s">
        <v>269</v>
      </c>
      <c r="DF80" s="186" t="s">
        <v>266</v>
      </c>
      <c r="DG80" s="155"/>
      <c r="DH80" s="125">
        <v>1</v>
      </c>
      <c r="DI80" s="130" t="s">
        <v>0</v>
      </c>
      <c r="DJ80" s="125">
        <v>1</v>
      </c>
      <c r="DK80" s="185" t="s">
        <v>339</v>
      </c>
      <c r="DL80" s="186" t="s">
        <v>252</v>
      </c>
      <c r="DM80" s="155"/>
      <c r="DN80" s="125">
        <v>3</v>
      </c>
      <c r="DO80" s="130" t="s">
        <v>0</v>
      </c>
      <c r="DP80" s="125">
        <v>1</v>
      </c>
      <c r="DQ80" s="185" t="s">
        <v>269</v>
      </c>
      <c r="DR80" s="186" t="s">
        <v>254</v>
      </c>
      <c r="DS80" s="155"/>
      <c r="DT80" s="125">
        <v>1</v>
      </c>
      <c r="DU80" s="130" t="s">
        <v>0</v>
      </c>
      <c r="DV80" s="125">
        <v>1</v>
      </c>
      <c r="DW80" s="185" t="s">
        <v>267</v>
      </c>
      <c r="DX80" s="186" t="s">
        <v>257</v>
      </c>
      <c r="DY80" s="155"/>
      <c r="DZ80" s="125">
        <v>1</v>
      </c>
      <c r="EA80" s="130" t="s">
        <v>0</v>
      </c>
      <c r="EB80" s="125">
        <v>2</v>
      </c>
      <c r="EC80" s="185" t="s">
        <v>267</v>
      </c>
      <c r="ED80" s="186" t="s">
        <v>267</v>
      </c>
      <c r="EE80" s="155"/>
      <c r="EF80" s="125">
        <v>4</v>
      </c>
      <c r="EG80" s="130" t="s">
        <v>0</v>
      </c>
      <c r="EH80" s="125">
        <v>1</v>
      </c>
      <c r="EI80" s="185" t="s">
        <v>270</v>
      </c>
      <c r="EJ80" s="186" t="s">
        <v>265</v>
      </c>
      <c r="EK80" s="155"/>
      <c r="EL80" s="125">
        <v>3</v>
      </c>
      <c r="EM80" s="130" t="s">
        <v>0</v>
      </c>
      <c r="EN80" s="125">
        <v>0</v>
      </c>
      <c r="EO80" s="185" t="s">
        <v>267</v>
      </c>
      <c r="EP80" s="186" t="s">
        <v>266</v>
      </c>
      <c r="EQ80" s="155"/>
      <c r="ER80" s="125">
        <v>1</v>
      </c>
      <c r="ES80" s="130" t="s">
        <v>0</v>
      </c>
      <c r="ET80" s="125">
        <v>2</v>
      </c>
      <c r="EU80" s="185" t="s">
        <v>269</v>
      </c>
      <c r="EV80" s="186" t="s">
        <v>267</v>
      </c>
      <c r="EW80" s="155"/>
      <c r="EX80" s="125"/>
      <c r="EY80" s="130" t="s">
        <v>0</v>
      </c>
      <c r="EZ80" s="125"/>
      <c r="FA80" s="185" t="s">
        <v>322</v>
      </c>
      <c r="FB80" s="186" t="s">
        <v>322</v>
      </c>
      <c r="FC80" s="155"/>
      <c r="FD80" s="125">
        <v>3</v>
      </c>
      <c r="FE80" s="130" t="s">
        <v>0</v>
      </c>
      <c r="FF80" s="125">
        <v>0</v>
      </c>
      <c r="FG80" s="185" t="s">
        <v>269</v>
      </c>
      <c r="FH80" s="186" t="s">
        <v>254</v>
      </c>
      <c r="FI80" s="155"/>
      <c r="FJ80" s="125">
        <v>2</v>
      </c>
      <c r="FK80" s="130" t="s">
        <v>0</v>
      </c>
      <c r="FL80" s="125">
        <v>3</v>
      </c>
      <c r="FM80" s="185" t="s">
        <v>267</v>
      </c>
      <c r="FN80" s="186" t="s">
        <v>257</v>
      </c>
      <c r="FO80" s="155"/>
      <c r="FP80" s="125"/>
      <c r="FQ80" s="130" t="s">
        <v>0</v>
      </c>
      <c r="FR80" s="125"/>
      <c r="FS80" s="185" t="s">
        <v>322</v>
      </c>
      <c r="FT80" s="186" t="s">
        <v>322</v>
      </c>
      <c r="FU80" s="155"/>
      <c r="FV80" s="125">
        <v>2</v>
      </c>
      <c r="FW80" s="130" t="s">
        <v>0</v>
      </c>
      <c r="FX80" s="125">
        <v>1</v>
      </c>
      <c r="FY80" s="185" t="s">
        <v>385</v>
      </c>
      <c r="FZ80" s="186" t="s">
        <v>386</v>
      </c>
      <c r="GA80" s="155"/>
      <c r="GB80" s="125">
        <v>2</v>
      </c>
      <c r="GC80" s="196" t="s">
        <v>0</v>
      </c>
      <c r="GD80" s="125">
        <v>2</v>
      </c>
      <c r="GE80" s="185" t="s">
        <v>267</v>
      </c>
      <c r="GF80" s="186" t="s">
        <v>254</v>
      </c>
      <c r="GG80" s="155"/>
      <c r="GH80" s="125">
        <v>2</v>
      </c>
      <c r="GI80" s="130" t="s">
        <v>0</v>
      </c>
      <c r="GJ80" s="125">
        <v>1</v>
      </c>
      <c r="GK80" s="185" t="s">
        <v>267</v>
      </c>
      <c r="GL80" s="186" t="s">
        <v>257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388</v>
      </c>
      <c r="GX80" s="186" t="s">
        <v>391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269</v>
      </c>
      <c r="HJ80" s="186" t="s">
        <v>374</v>
      </c>
      <c r="HK80" s="155"/>
      <c r="HL80" s="125">
        <v>0</v>
      </c>
      <c r="HM80" s="130" t="s">
        <v>0</v>
      </c>
      <c r="HN80" s="125">
        <v>0</v>
      </c>
      <c r="HO80" s="185" t="s">
        <v>269</v>
      </c>
      <c r="HP80" s="186" t="s">
        <v>374</v>
      </c>
      <c r="HQ80" s="155"/>
      <c r="HR80" s="125">
        <v>2</v>
      </c>
      <c r="HS80" s="130" t="s">
        <v>0</v>
      </c>
      <c r="HT80" s="125">
        <v>0</v>
      </c>
      <c r="HU80" s="185" t="s">
        <v>266</v>
      </c>
      <c r="HV80" s="186" t="s">
        <v>266</v>
      </c>
      <c r="HW80" s="155"/>
      <c r="HX80" s="125">
        <v>2</v>
      </c>
      <c r="HY80" s="130" t="s">
        <v>0</v>
      </c>
      <c r="HZ80" s="125">
        <v>1</v>
      </c>
      <c r="IA80" s="185" t="s">
        <v>401</v>
      </c>
      <c r="IB80" s="186" t="s">
        <v>331</v>
      </c>
      <c r="IC80" s="155"/>
      <c r="ID80" s="125">
        <v>3</v>
      </c>
      <c r="IE80" s="130" t="s">
        <v>0</v>
      </c>
      <c r="IF80" s="125">
        <v>1</v>
      </c>
      <c r="IG80" s="185" t="s">
        <v>405</v>
      </c>
      <c r="IH80" s="186" t="s">
        <v>392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269</v>
      </c>
      <c r="IZ80" s="186" t="s">
        <v>267</v>
      </c>
      <c r="JA80" s="155"/>
      <c r="JB80" s="125">
        <v>4</v>
      </c>
      <c r="JC80" s="130" t="s">
        <v>0</v>
      </c>
      <c r="JD80" s="125">
        <v>1</v>
      </c>
      <c r="JE80" s="185" t="s">
        <v>410</v>
      </c>
      <c r="JF80" s="186" t="s">
        <v>404</v>
      </c>
      <c r="JG80" s="155"/>
      <c r="JH80" s="125">
        <v>0</v>
      </c>
      <c r="JI80" s="130" t="s">
        <v>0</v>
      </c>
      <c r="JJ80" s="125">
        <v>3</v>
      </c>
      <c r="JK80" s="185" t="s">
        <v>374</v>
      </c>
      <c r="JL80" s="186" t="s">
        <v>267</v>
      </c>
      <c r="JM80" s="155"/>
      <c r="JN80" s="125">
        <v>3</v>
      </c>
      <c r="JO80" s="130" t="s">
        <v>0</v>
      </c>
      <c r="JP80" s="125">
        <v>1</v>
      </c>
      <c r="JQ80" s="185" t="s">
        <v>271</v>
      </c>
      <c r="JR80" s="186" t="s">
        <v>257</v>
      </c>
      <c r="JS80" s="155"/>
      <c r="JT80" s="125"/>
      <c r="JU80" s="130" t="s">
        <v>0</v>
      </c>
      <c r="JV80" s="125"/>
      <c r="JW80" s="130"/>
      <c r="JX80" s="169"/>
      <c r="JY80" s="155"/>
      <c r="JZ80" s="125">
        <v>3</v>
      </c>
      <c r="KA80" s="130" t="s">
        <v>0</v>
      </c>
      <c r="KB80" s="125">
        <v>0</v>
      </c>
      <c r="KC80" s="185" t="s">
        <v>354</v>
      </c>
      <c r="KD80" s="186" t="s">
        <v>310</v>
      </c>
      <c r="KE80" s="155"/>
      <c r="KF80" s="125"/>
      <c r="KG80" s="130" t="s">
        <v>0</v>
      </c>
      <c r="KH80" s="125"/>
      <c r="KI80" s="185" t="s">
        <v>322</v>
      </c>
      <c r="KJ80" s="186" t="s">
        <v>322</v>
      </c>
      <c r="KK80" s="155"/>
      <c r="KL80" s="125"/>
      <c r="KM80" s="130" t="s">
        <v>0</v>
      </c>
      <c r="KN80" s="125"/>
      <c r="KO80" s="130"/>
      <c r="KP80" s="169"/>
      <c r="KQ80" s="155"/>
      <c r="KR80" s="125">
        <v>1</v>
      </c>
      <c r="KS80" s="130" t="s">
        <v>0</v>
      </c>
      <c r="KT80" s="125">
        <v>3</v>
      </c>
      <c r="KU80" s="185" t="s">
        <v>374</v>
      </c>
      <c r="KV80" s="186" t="s">
        <v>267</v>
      </c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85" t="s">
        <v>322</v>
      </c>
      <c r="LH80" s="186" t="s">
        <v>322</v>
      </c>
      <c r="LI80" s="155"/>
      <c r="LJ80" s="125"/>
      <c r="LK80" s="130" t="s">
        <v>0</v>
      </c>
      <c r="LL80" s="125"/>
      <c r="LM80" s="130"/>
      <c r="LN80" s="169"/>
      <c r="LO80" s="155"/>
      <c r="LP80" s="125">
        <v>2</v>
      </c>
      <c r="LQ80" s="130" t="s">
        <v>0</v>
      </c>
      <c r="LR80" s="125">
        <v>1</v>
      </c>
      <c r="LS80" s="185" t="s">
        <v>426</v>
      </c>
      <c r="LT80" s="186" t="s">
        <v>427</v>
      </c>
      <c r="LU80" s="155"/>
      <c r="LV80" s="125">
        <v>3</v>
      </c>
      <c r="LW80" s="130" t="s">
        <v>0</v>
      </c>
      <c r="LX80" s="125">
        <v>1</v>
      </c>
      <c r="LY80" s="185" t="s">
        <v>374</v>
      </c>
      <c r="LZ80" s="186" t="s">
        <v>257</v>
      </c>
      <c r="MA80" s="155"/>
      <c r="MB80" s="125">
        <v>3</v>
      </c>
      <c r="MC80" s="130" t="s">
        <v>0</v>
      </c>
      <c r="MD80" s="125">
        <v>2</v>
      </c>
      <c r="ME80" s="185" t="s">
        <v>267</v>
      </c>
      <c r="MF80" s="186" t="s">
        <v>257</v>
      </c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85" t="s">
        <v>322</v>
      </c>
      <c r="MR80" s="186" t="s">
        <v>322</v>
      </c>
      <c r="MS80" s="155"/>
      <c r="MT80" s="125"/>
      <c r="MU80" s="130" t="s">
        <v>0</v>
      </c>
      <c r="MV80" s="125"/>
      <c r="MW80" s="130"/>
      <c r="MX80" s="169"/>
      <c r="MY80" s="155"/>
      <c r="MZ80" s="125">
        <v>4</v>
      </c>
      <c r="NA80" s="130" t="s">
        <v>0</v>
      </c>
      <c r="NB80" s="125">
        <v>0</v>
      </c>
      <c r="NC80" s="185" t="s">
        <v>267</v>
      </c>
      <c r="ND80" s="186" t="s">
        <v>267</v>
      </c>
      <c r="NE80" s="155"/>
      <c r="NF80" s="125"/>
      <c r="NG80" s="130" t="s">
        <v>0</v>
      </c>
      <c r="NH80" s="125"/>
      <c r="NI80" s="185" t="s">
        <v>322</v>
      </c>
      <c r="NJ80" s="186" t="s">
        <v>322</v>
      </c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322</v>
      </c>
      <c r="NV80" s="186" t="s">
        <v>322</v>
      </c>
      <c r="NW80" s="163"/>
    </row>
    <row r="81" spans="1:387" ht="15" x14ac:dyDescent="0.2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267</v>
      </c>
      <c r="H81" s="197" t="s">
        <v>257</v>
      </c>
      <c r="I81" s="25"/>
      <c r="J81" s="187">
        <v>1</v>
      </c>
      <c r="K81" s="187" t="s">
        <v>0</v>
      </c>
      <c r="L81" s="187">
        <v>3</v>
      </c>
      <c r="M81" s="185" t="s">
        <v>269</v>
      </c>
      <c r="N81" s="186" t="s">
        <v>257</v>
      </c>
      <c r="O81" s="148"/>
      <c r="P81" s="125">
        <v>3</v>
      </c>
      <c r="Q81" s="130" t="s">
        <v>0</v>
      </c>
      <c r="R81" s="125">
        <v>1</v>
      </c>
      <c r="S81" s="185" t="s">
        <v>269</v>
      </c>
      <c r="T81" s="186" t="s">
        <v>257</v>
      </c>
      <c r="U81" s="155"/>
      <c r="V81" s="125">
        <v>1</v>
      </c>
      <c r="W81" s="130" t="s">
        <v>0</v>
      </c>
      <c r="X81" s="125">
        <v>3</v>
      </c>
      <c r="Y81" s="185" t="s">
        <v>267</v>
      </c>
      <c r="Z81" s="186" t="s">
        <v>257</v>
      </c>
      <c r="AA81" s="155"/>
      <c r="AB81" s="125">
        <v>2</v>
      </c>
      <c r="AC81" s="130" t="s">
        <v>0</v>
      </c>
      <c r="AD81" s="125">
        <v>1</v>
      </c>
      <c r="AE81" s="192" t="s">
        <v>267</v>
      </c>
      <c r="AF81" s="193" t="s">
        <v>257</v>
      </c>
      <c r="AG81" s="155"/>
      <c r="AH81" s="125">
        <v>2</v>
      </c>
      <c r="AI81" s="130" t="s">
        <v>0</v>
      </c>
      <c r="AJ81" s="125">
        <v>1</v>
      </c>
      <c r="AK81" s="185" t="s">
        <v>267</v>
      </c>
      <c r="AL81" s="186" t="s">
        <v>257</v>
      </c>
      <c r="AM81" s="155"/>
      <c r="AN81" s="125">
        <v>1</v>
      </c>
      <c r="AO81" s="130" t="s">
        <v>0</v>
      </c>
      <c r="AP81" s="125">
        <v>2</v>
      </c>
      <c r="AQ81" s="185" t="s">
        <v>269</v>
      </c>
      <c r="AR81" s="186" t="s">
        <v>265</v>
      </c>
      <c r="AS81" s="155"/>
      <c r="AT81" s="125">
        <v>1</v>
      </c>
      <c r="AU81" s="130" t="s">
        <v>0</v>
      </c>
      <c r="AV81" s="125">
        <v>3</v>
      </c>
      <c r="AW81" s="185" t="s">
        <v>267</v>
      </c>
      <c r="AX81" s="186" t="s">
        <v>257</v>
      </c>
      <c r="AY81" s="155"/>
      <c r="AZ81" s="125">
        <v>2</v>
      </c>
      <c r="BA81" s="130" t="s">
        <v>0</v>
      </c>
      <c r="BB81" s="125">
        <v>1</v>
      </c>
      <c r="BC81" s="185" t="s">
        <v>267</v>
      </c>
      <c r="BD81" s="186" t="s">
        <v>257</v>
      </c>
      <c r="BE81" s="155"/>
      <c r="BF81" s="125">
        <v>2</v>
      </c>
      <c r="BG81" s="130" t="s">
        <v>0</v>
      </c>
      <c r="BH81" s="125">
        <v>0</v>
      </c>
      <c r="BI81" s="185" t="s">
        <v>267</v>
      </c>
      <c r="BJ81" s="186" t="s">
        <v>257</v>
      </c>
      <c r="BK81" s="155"/>
      <c r="BL81" s="125">
        <v>0</v>
      </c>
      <c r="BM81" s="130" t="s">
        <v>0</v>
      </c>
      <c r="BN81" s="125">
        <v>2</v>
      </c>
      <c r="BO81" s="185" t="s">
        <v>269</v>
      </c>
      <c r="BP81" s="186" t="s">
        <v>267</v>
      </c>
      <c r="BQ81" s="155"/>
      <c r="BR81" s="125">
        <v>3</v>
      </c>
      <c r="BS81" s="130" t="s">
        <v>0</v>
      </c>
      <c r="BT81" s="125">
        <v>1</v>
      </c>
      <c r="BU81" s="185" t="s">
        <v>267</v>
      </c>
      <c r="BV81" s="186" t="s">
        <v>257</v>
      </c>
      <c r="BW81" s="155"/>
      <c r="BX81" s="125">
        <v>4</v>
      </c>
      <c r="BY81" s="130" t="s">
        <v>0</v>
      </c>
      <c r="BZ81" s="125">
        <v>0</v>
      </c>
      <c r="CA81" s="130" t="s">
        <v>267</v>
      </c>
      <c r="CB81" s="169" t="s">
        <v>259</v>
      </c>
      <c r="CC81" s="155"/>
      <c r="CD81" s="125">
        <v>1</v>
      </c>
      <c r="CE81" s="130" t="s">
        <v>0</v>
      </c>
      <c r="CF81" s="125">
        <v>2</v>
      </c>
      <c r="CG81" s="185" t="s">
        <v>268</v>
      </c>
      <c r="CH81" s="186" t="s">
        <v>267</v>
      </c>
      <c r="CI81" s="155"/>
      <c r="CJ81" s="125">
        <v>0</v>
      </c>
      <c r="CK81" s="130" t="s">
        <v>0</v>
      </c>
      <c r="CL81" s="125">
        <v>2</v>
      </c>
      <c r="CM81" s="185" t="s">
        <v>268</v>
      </c>
      <c r="CN81" s="186" t="s">
        <v>252</v>
      </c>
      <c r="CO81" s="155"/>
      <c r="CP81" s="125">
        <v>3</v>
      </c>
      <c r="CQ81" s="130" t="s">
        <v>0</v>
      </c>
      <c r="CR81" s="125">
        <v>2</v>
      </c>
      <c r="CS81" s="185" t="s">
        <v>268</v>
      </c>
      <c r="CT81" s="186" t="s">
        <v>267</v>
      </c>
      <c r="CU81" s="155"/>
      <c r="CV81" s="125">
        <v>2</v>
      </c>
      <c r="CW81" s="130" t="s">
        <v>0</v>
      </c>
      <c r="CX81" s="125">
        <v>1</v>
      </c>
      <c r="CY81" s="185" t="s">
        <v>269</v>
      </c>
      <c r="CZ81" s="186" t="s">
        <v>266</v>
      </c>
      <c r="DA81" s="155"/>
      <c r="DB81" s="125">
        <v>0</v>
      </c>
      <c r="DC81" s="130" t="s">
        <v>0</v>
      </c>
      <c r="DD81" s="125">
        <v>3</v>
      </c>
      <c r="DE81" s="185" t="s">
        <v>267</v>
      </c>
      <c r="DF81" s="186" t="s">
        <v>257</v>
      </c>
      <c r="DG81" s="155"/>
      <c r="DH81" s="125">
        <v>1</v>
      </c>
      <c r="DI81" s="130" t="s">
        <v>0</v>
      </c>
      <c r="DJ81" s="125">
        <v>2</v>
      </c>
      <c r="DK81" s="185" t="s">
        <v>267</v>
      </c>
      <c r="DL81" s="186" t="s">
        <v>257</v>
      </c>
      <c r="DM81" s="155"/>
      <c r="DN81" s="125">
        <v>2</v>
      </c>
      <c r="DO81" s="130" t="s">
        <v>0</v>
      </c>
      <c r="DP81" s="125">
        <v>0</v>
      </c>
      <c r="DQ81" s="185" t="s">
        <v>269</v>
      </c>
      <c r="DR81" s="186" t="s">
        <v>267</v>
      </c>
      <c r="DS81" s="155"/>
      <c r="DT81" s="125"/>
      <c r="DU81" s="130" t="s">
        <v>0</v>
      </c>
      <c r="DV81" s="125"/>
      <c r="DW81" s="185" t="s">
        <v>322</v>
      </c>
      <c r="DX81" s="186" t="s">
        <v>322</v>
      </c>
      <c r="DY81" s="155"/>
      <c r="DZ81" s="125">
        <v>1</v>
      </c>
      <c r="EA81" s="130" t="s">
        <v>0</v>
      </c>
      <c r="EB81" s="125">
        <v>2</v>
      </c>
      <c r="EC81" s="185" t="s">
        <v>269</v>
      </c>
      <c r="ED81" s="186" t="s">
        <v>259</v>
      </c>
      <c r="EE81" s="155"/>
      <c r="EF81" s="125">
        <v>3</v>
      </c>
      <c r="EG81" s="130" t="s">
        <v>0</v>
      </c>
      <c r="EH81" s="125">
        <v>1</v>
      </c>
      <c r="EI81" s="185" t="s">
        <v>269</v>
      </c>
      <c r="EJ81" s="186" t="s">
        <v>252</v>
      </c>
      <c r="EK81" s="155"/>
      <c r="EL81" s="125">
        <v>3</v>
      </c>
      <c r="EM81" s="130" t="s">
        <v>0</v>
      </c>
      <c r="EN81" s="125">
        <v>1</v>
      </c>
      <c r="EO81" s="185" t="s">
        <v>269</v>
      </c>
      <c r="EP81" s="186" t="s">
        <v>267</v>
      </c>
      <c r="EQ81" s="155"/>
      <c r="ER81" s="125">
        <v>3</v>
      </c>
      <c r="ES81" s="130" t="s">
        <v>0</v>
      </c>
      <c r="ET81" s="125">
        <v>3</v>
      </c>
      <c r="EU81" s="185" t="s">
        <v>269</v>
      </c>
      <c r="EV81" s="186" t="s">
        <v>267</v>
      </c>
      <c r="EW81" s="155"/>
      <c r="EX81" s="125">
        <v>1</v>
      </c>
      <c r="EY81" s="130" t="s">
        <v>0</v>
      </c>
      <c r="EZ81" s="125">
        <v>3</v>
      </c>
      <c r="FA81" s="185" t="s">
        <v>267</v>
      </c>
      <c r="FB81" s="186" t="s">
        <v>269</v>
      </c>
      <c r="FC81" s="155"/>
      <c r="FD81" s="125">
        <v>3</v>
      </c>
      <c r="FE81" s="130" t="s">
        <v>0</v>
      </c>
      <c r="FF81" s="125">
        <v>0</v>
      </c>
      <c r="FG81" s="185" t="s">
        <v>267</v>
      </c>
      <c r="FH81" s="186" t="s">
        <v>269</v>
      </c>
      <c r="FI81" s="155"/>
      <c r="FJ81" s="125">
        <v>0</v>
      </c>
      <c r="FK81" s="130" t="s">
        <v>0</v>
      </c>
      <c r="FL81" s="125">
        <v>2</v>
      </c>
      <c r="FM81" s="185" t="s">
        <v>269</v>
      </c>
      <c r="FN81" s="186" t="s">
        <v>267</v>
      </c>
      <c r="FO81" s="155"/>
      <c r="FP81" s="125">
        <v>2</v>
      </c>
      <c r="FQ81" s="130" t="s">
        <v>0</v>
      </c>
      <c r="FR81" s="125">
        <v>1</v>
      </c>
      <c r="FS81" s="185" t="s">
        <v>267</v>
      </c>
      <c r="FT81" s="186" t="s">
        <v>269</v>
      </c>
      <c r="FU81" s="155"/>
      <c r="FV81" s="125">
        <v>1</v>
      </c>
      <c r="FW81" s="130" t="s">
        <v>0</v>
      </c>
      <c r="FX81" s="125">
        <v>2</v>
      </c>
      <c r="FY81" s="185" t="s">
        <v>267</v>
      </c>
      <c r="FZ81" s="186" t="s">
        <v>257</v>
      </c>
      <c r="GA81" s="155"/>
      <c r="GB81" s="125">
        <v>2</v>
      </c>
      <c r="GC81" s="196" t="s">
        <v>0</v>
      </c>
      <c r="GD81" s="125">
        <v>3</v>
      </c>
      <c r="GE81" s="185" t="s">
        <v>267</v>
      </c>
      <c r="GF81" s="186" t="s">
        <v>257</v>
      </c>
      <c r="GG81" s="155"/>
      <c r="GH81" s="125">
        <v>3</v>
      </c>
      <c r="GI81" s="130" t="s">
        <v>0</v>
      </c>
      <c r="GJ81" s="125">
        <v>2</v>
      </c>
      <c r="GK81" s="185" t="s">
        <v>267</v>
      </c>
      <c r="GL81" s="186" t="s">
        <v>257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269</v>
      </c>
      <c r="GX81" s="186" t="s">
        <v>257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267</v>
      </c>
      <c r="HJ81" s="186" t="s">
        <v>269</v>
      </c>
      <c r="HK81" s="155"/>
      <c r="HL81" s="125">
        <v>2</v>
      </c>
      <c r="HM81" s="130" t="s">
        <v>0</v>
      </c>
      <c r="HN81" s="125">
        <v>0</v>
      </c>
      <c r="HO81" s="185" t="s">
        <v>267</v>
      </c>
      <c r="HP81" s="186" t="s">
        <v>269</v>
      </c>
      <c r="HQ81" s="155"/>
      <c r="HR81" s="125">
        <v>3</v>
      </c>
      <c r="HS81" s="130" t="s">
        <v>0</v>
      </c>
      <c r="HT81" s="125">
        <v>1</v>
      </c>
      <c r="HU81" s="185" t="s">
        <v>269</v>
      </c>
      <c r="HV81" s="186" t="s">
        <v>267</v>
      </c>
      <c r="HW81" s="155"/>
      <c r="HX81" s="125">
        <v>1</v>
      </c>
      <c r="HY81" s="130" t="s">
        <v>0</v>
      </c>
      <c r="HZ81" s="125">
        <v>2</v>
      </c>
      <c r="IA81" s="185" t="s">
        <v>269</v>
      </c>
      <c r="IB81" s="186" t="s">
        <v>257</v>
      </c>
      <c r="IC81" s="155"/>
      <c r="ID81" s="125">
        <v>1</v>
      </c>
      <c r="IE81" s="130" t="s">
        <v>0</v>
      </c>
      <c r="IF81" s="125">
        <v>2</v>
      </c>
      <c r="IG81" s="185" t="s">
        <v>269</v>
      </c>
      <c r="IH81" s="186" t="s">
        <v>257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269</v>
      </c>
      <c r="IZ81" s="186" t="s">
        <v>267</v>
      </c>
      <c r="JA81" s="155"/>
      <c r="JB81" s="125">
        <v>1</v>
      </c>
      <c r="JC81" s="130" t="s">
        <v>0</v>
      </c>
      <c r="JD81" s="125">
        <v>3</v>
      </c>
      <c r="JE81" s="185" t="s">
        <v>269</v>
      </c>
      <c r="JF81" s="186" t="s">
        <v>267</v>
      </c>
      <c r="JG81" s="155"/>
      <c r="JH81" s="125">
        <v>0</v>
      </c>
      <c r="JI81" s="130" t="s">
        <v>0</v>
      </c>
      <c r="JJ81" s="125">
        <v>3</v>
      </c>
      <c r="JK81" s="185" t="s">
        <v>267</v>
      </c>
      <c r="JL81" s="186" t="s">
        <v>269</v>
      </c>
      <c r="JM81" s="155"/>
      <c r="JN81" s="125">
        <v>3</v>
      </c>
      <c r="JO81" s="130" t="s">
        <v>0</v>
      </c>
      <c r="JP81" s="125">
        <v>1</v>
      </c>
      <c r="JQ81" s="185" t="s">
        <v>271</v>
      </c>
      <c r="JR81" s="186" t="s">
        <v>257</v>
      </c>
      <c r="JS81" s="155"/>
      <c r="JT81" s="125"/>
      <c r="JU81" s="130" t="s">
        <v>0</v>
      </c>
      <c r="JV81" s="125"/>
      <c r="JW81" s="130"/>
      <c r="JX81" s="169"/>
      <c r="JY81" s="155"/>
      <c r="JZ81" s="125">
        <v>2</v>
      </c>
      <c r="KA81" s="130" t="s">
        <v>0</v>
      </c>
      <c r="KB81" s="125">
        <v>2</v>
      </c>
      <c r="KC81" s="185" t="s">
        <v>269</v>
      </c>
      <c r="KD81" s="186" t="s">
        <v>267</v>
      </c>
      <c r="KE81" s="155"/>
      <c r="KF81" s="125">
        <v>2</v>
      </c>
      <c r="KG81" s="130" t="s">
        <v>0</v>
      </c>
      <c r="KH81" s="125">
        <v>0</v>
      </c>
      <c r="KI81" s="185" t="s">
        <v>269</v>
      </c>
      <c r="KJ81" s="186" t="s">
        <v>267</v>
      </c>
      <c r="KK81" s="155"/>
      <c r="KL81" s="125"/>
      <c r="KM81" s="130" t="s">
        <v>0</v>
      </c>
      <c r="KN81" s="125"/>
      <c r="KO81" s="130"/>
      <c r="KP81" s="169"/>
      <c r="KQ81" s="155"/>
      <c r="KR81" s="125">
        <v>1</v>
      </c>
      <c r="KS81" s="130" t="s">
        <v>0</v>
      </c>
      <c r="KT81" s="125">
        <v>3</v>
      </c>
      <c r="KU81" s="185" t="s">
        <v>269</v>
      </c>
      <c r="KV81" s="186" t="s">
        <v>267</v>
      </c>
      <c r="KW81" s="155"/>
      <c r="KX81" s="125"/>
      <c r="KY81" s="130" t="s">
        <v>0</v>
      </c>
      <c r="KZ81" s="125"/>
      <c r="LA81" s="130"/>
      <c r="LB81" s="169"/>
      <c r="LC81" s="155"/>
      <c r="LD81" s="125">
        <v>3</v>
      </c>
      <c r="LE81" s="130" t="s">
        <v>0</v>
      </c>
      <c r="LF81" s="125">
        <v>0</v>
      </c>
      <c r="LG81" s="185" t="s">
        <v>269</v>
      </c>
      <c r="LH81" s="186" t="s">
        <v>257</v>
      </c>
      <c r="LI81" s="155"/>
      <c r="LJ81" s="125"/>
      <c r="LK81" s="130" t="s">
        <v>0</v>
      </c>
      <c r="LL81" s="125"/>
      <c r="LM81" s="130"/>
      <c r="LN81" s="169"/>
      <c r="LO81" s="155"/>
      <c r="LP81" s="125">
        <v>0</v>
      </c>
      <c r="LQ81" s="130" t="s">
        <v>0</v>
      </c>
      <c r="LR81" s="125">
        <v>2</v>
      </c>
      <c r="LS81" s="185" t="s">
        <v>269</v>
      </c>
      <c r="LT81" s="186" t="s">
        <v>257</v>
      </c>
      <c r="LU81" s="155"/>
      <c r="LV81" s="125">
        <v>3</v>
      </c>
      <c r="LW81" s="130" t="s">
        <v>0</v>
      </c>
      <c r="LX81" s="125">
        <v>1</v>
      </c>
      <c r="LY81" s="185" t="s">
        <v>269</v>
      </c>
      <c r="LZ81" s="186" t="s">
        <v>267</v>
      </c>
      <c r="MA81" s="155"/>
      <c r="MB81" s="125">
        <v>3</v>
      </c>
      <c r="MC81" s="130" t="s">
        <v>0</v>
      </c>
      <c r="MD81" s="125">
        <v>1</v>
      </c>
      <c r="ME81" s="185" t="s">
        <v>268</v>
      </c>
      <c r="MF81" s="186" t="s">
        <v>257</v>
      </c>
      <c r="MG81" s="155"/>
      <c r="MH81" s="125"/>
      <c r="MI81" s="130" t="s">
        <v>0</v>
      </c>
      <c r="MJ81" s="125"/>
      <c r="MK81" s="130"/>
      <c r="ML81" s="169"/>
      <c r="MM81" s="155"/>
      <c r="MN81" s="125">
        <v>1</v>
      </c>
      <c r="MO81" s="130" t="s">
        <v>0</v>
      </c>
      <c r="MP81" s="125">
        <v>3</v>
      </c>
      <c r="MQ81" s="185" t="s">
        <v>268</v>
      </c>
      <c r="MR81" s="186" t="s">
        <v>257</v>
      </c>
      <c r="MS81" s="155"/>
      <c r="MT81" s="125"/>
      <c r="MU81" s="130" t="s">
        <v>0</v>
      </c>
      <c r="MV81" s="125"/>
      <c r="MW81" s="130"/>
      <c r="MX81" s="169"/>
      <c r="MY81" s="155"/>
      <c r="MZ81" s="125">
        <v>4</v>
      </c>
      <c r="NA81" s="130" t="s">
        <v>0</v>
      </c>
      <c r="NB81" s="125">
        <v>1</v>
      </c>
      <c r="NC81" s="185" t="s">
        <v>271</v>
      </c>
      <c r="ND81" s="186" t="s">
        <v>257</v>
      </c>
      <c r="NE81" s="155"/>
      <c r="NF81" s="125"/>
      <c r="NG81" s="130" t="s">
        <v>0</v>
      </c>
      <c r="NH81" s="125"/>
      <c r="NI81" s="185" t="s">
        <v>322</v>
      </c>
      <c r="NJ81" s="186" t="s">
        <v>322</v>
      </c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322</v>
      </c>
      <c r="NV81" s="186" t="s">
        <v>322</v>
      </c>
      <c r="NW81" s="163"/>
    </row>
    <row r="82" spans="1:387" ht="15" x14ac:dyDescent="0.2">
      <c r="A82" s="123">
        <f>IF(B82="","",VLOOKUP(B82,'Registrovaní tipéri'!$A$2:$B$101,2,FALSE))</f>
        <v>75</v>
      </c>
      <c r="B82" s="172" t="s">
        <v>325</v>
      </c>
      <c r="C82" s="124"/>
      <c r="D82" s="170"/>
      <c r="E82" s="175" t="s">
        <v>0</v>
      </c>
      <c r="F82" s="167"/>
      <c r="G82" s="181" t="s">
        <v>322</v>
      </c>
      <c r="H82" s="182" t="s">
        <v>322</v>
      </c>
      <c r="I82" s="25"/>
      <c r="J82" s="187">
        <v>1</v>
      </c>
      <c r="K82" s="187" t="s">
        <v>0</v>
      </c>
      <c r="L82" s="187">
        <v>3</v>
      </c>
      <c r="M82" s="185" t="s">
        <v>267</v>
      </c>
      <c r="N82" s="186" t="s">
        <v>257</v>
      </c>
      <c r="O82" s="148"/>
      <c r="P82" s="125"/>
      <c r="Q82" s="130" t="s">
        <v>0</v>
      </c>
      <c r="R82" s="125"/>
      <c r="S82" s="185" t="s">
        <v>322</v>
      </c>
      <c r="T82" s="186" t="s">
        <v>322</v>
      </c>
      <c r="U82" s="155"/>
      <c r="V82" s="125">
        <v>1</v>
      </c>
      <c r="W82" s="130" t="s">
        <v>0</v>
      </c>
      <c r="X82" s="125">
        <v>2</v>
      </c>
      <c r="Y82" s="185" t="s">
        <v>267</v>
      </c>
      <c r="Z82" s="186" t="s">
        <v>257</v>
      </c>
      <c r="AA82" s="155"/>
      <c r="AB82" s="125">
        <v>3</v>
      </c>
      <c r="AC82" s="130" t="s">
        <v>0</v>
      </c>
      <c r="AD82" s="125">
        <v>1</v>
      </c>
      <c r="AE82" s="196" t="s">
        <v>267</v>
      </c>
      <c r="AF82" s="197" t="s">
        <v>257</v>
      </c>
      <c r="AG82" s="155"/>
      <c r="AH82" s="125">
        <v>2</v>
      </c>
      <c r="AI82" s="130" t="s">
        <v>0</v>
      </c>
      <c r="AJ82" s="125">
        <v>1</v>
      </c>
      <c r="AK82" s="185" t="s">
        <v>267</v>
      </c>
      <c r="AL82" s="186" t="s">
        <v>257</v>
      </c>
      <c r="AM82" s="155"/>
      <c r="AN82" s="125"/>
      <c r="AO82" s="130" t="s">
        <v>0</v>
      </c>
      <c r="AP82" s="125"/>
      <c r="AQ82" s="185" t="s">
        <v>322</v>
      </c>
      <c r="AR82" s="186" t="s">
        <v>322</v>
      </c>
      <c r="AS82" s="155"/>
      <c r="AT82" s="125">
        <v>1</v>
      </c>
      <c r="AU82" s="130" t="s">
        <v>0</v>
      </c>
      <c r="AV82" s="125">
        <v>2</v>
      </c>
      <c r="AW82" s="185" t="s">
        <v>271</v>
      </c>
      <c r="AX82" s="186" t="s">
        <v>267</v>
      </c>
      <c r="AY82" s="155"/>
      <c r="AZ82" s="125"/>
      <c r="BA82" s="130" t="s">
        <v>0</v>
      </c>
      <c r="BB82" s="125"/>
      <c r="BC82" s="185" t="s">
        <v>322</v>
      </c>
      <c r="BD82" s="186" t="s">
        <v>322</v>
      </c>
      <c r="BE82" s="155"/>
      <c r="BF82" s="125">
        <v>3</v>
      </c>
      <c r="BG82" s="130" t="s">
        <v>0</v>
      </c>
      <c r="BH82" s="125">
        <v>1</v>
      </c>
      <c r="BI82" s="185" t="s">
        <v>269</v>
      </c>
      <c r="BJ82" s="186" t="s">
        <v>267</v>
      </c>
      <c r="BK82" s="155"/>
      <c r="BL82" s="125"/>
      <c r="BM82" s="130" t="s">
        <v>0</v>
      </c>
      <c r="BN82" s="125"/>
      <c r="BO82" s="185" t="s">
        <v>322</v>
      </c>
      <c r="BP82" s="186" t="s">
        <v>322</v>
      </c>
      <c r="BQ82" s="155"/>
      <c r="BR82" s="125">
        <v>3</v>
      </c>
      <c r="BS82" s="130" t="s">
        <v>0</v>
      </c>
      <c r="BT82" s="125">
        <v>1</v>
      </c>
      <c r="BU82" s="185" t="s">
        <v>267</v>
      </c>
      <c r="BV82" s="186" t="s">
        <v>271</v>
      </c>
      <c r="BW82" s="155"/>
      <c r="BX82" s="125">
        <v>3</v>
      </c>
      <c r="BY82" s="130" t="s">
        <v>0</v>
      </c>
      <c r="BZ82" s="125">
        <v>1</v>
      </c>
      <c r="CA82" s="130" t="s">
        <v>271</v>
      </c>
      <c r="CB82" s="169" t="s">
        <v>257</v>
      </c>
      <c r="CC82" s="155"/>
      <c r="CD82" s="125">
        <v>1</v>
      </c>
      <c r="CE82" s="130" t="s">
        <v>0</v>
      </c>
      <c r="CF82" s="125">
        <v>2</v>
      </c>
      <c r="CG82" s="185" t="s">
        <v>269</v>
      </c>
      <c r="CH82" s="186" t="s">
        <v>259</v>
      </c>
      <c r="CI82" s="155"/>
      <c r="CJ82" s="125">
        <v>1</v>
      </c>
      <c r="CK82" s="130" t="s">
        <v>0</v>
      </c>
      <c r="CL82" s="125">
        <v>3</v>
      </c>
      <c r="CM82" s="185" t="s">
        <v>269</v>
      </c>
      <c r="CN82" s="186" t="s">
        <v>259</v>
      </c>
      <c r="CO82" s="155"/>
      <c r="CP82" s="125">
        <v>1</v>
      </c>
      <c r="CQ82" s="130" t="s">
        <v>0</v>
      </c>
      <c r="CR82" s="125">
        <v>3</v>
      </c>
      <c r="CS82" s="185" t="s">
        <v>311</v>
      </c>
      <c r="CT82" s="186" t="s">
        <v>310</v>
      </c>
      <c r="CU82" s="155"/>
      <c r="CV82" s="125"/>
      <c r="CW82" s="130" t="s">
        <v>0</v>
      </c>
      <c r="CX82" s="125"/>
      <c r="CY82" s="185" t="s">
        <v>322</v>
      </c>
      <c r="CZ82" s="186" t="s">
        <v>322</v>
      </c>
      <c r="DA82" s="155"/>
      <c r="DB82" s="125">
        <v>1</v>
      </c>
      <c r="DC82" s="130" t="s">
        <v>0</v>
      </c>
      <c r="DD82" s="125">
        <v>4</v>
      </c>
      <c r="DE82" s="185" t="s">
        <v>267</v>
      </c>
      <c r="DF82" s="186" t="s">
        <v>257</v>
      </c>
      <c r="DG82" s="155"/>
      <c r="DH82" s="125"/>
      <c r="DI82" s="130" t="s">
        <v>0</v>
      </c>
      <c r="DJ82" s="125"/>
      <c r="DK82" s="185" t="s">
        <v>322</v>
      </c>
      <c r="DL82" s="186" t="s">
        <v>322</v>
      </c>
      <c r="DM82" s="155"/>
      <c r="DN82" s="125"/>
      <c r="DO82" s="130" t="s">
        <v>0</v>
      </c>
      <c r="DP82" s="125"/>
      <c r="DQ82" s="185" t="s">
        <v>322</v>
      </c>
      <c r="DR82" s="186" t="s">
        <v>322</v>
      </c>
      <c r="DS82" s="155"/>
      <c r="DT82" s="125"/>
      <c r="DU82" s="130" t="s">
        <v>0</v>
      </c>
      <c r="DV82" s="125"/>
      <c r="DW82" s="185" t="s">
        <v>322</v>
      </c>
      <c r="DX82" s="186" t="s">
        <v>322</v>
      </c>
      <c r="DY82" s="155"/>
      <c r="DZ82" s="125"/>
      <c r="EA82" s="130" t="s">
        <v>0</v>
      </c>
      <c r="EB82" s="125"/>
      <c r="EC82" s="185" t="s">
        <v>322</v>
      </c>
      <c r="ED82" s="186" t="s">
        <v>322</v>
      </c>
      <c r="EE82" s="155"/>
      <c r="EF82" s="125"/>
      <c r="EG82" s="130" t="s">
        <v>0</v>
      </c>
      <c r="EH82" s="125"/>
      <c r="EI82" s="185" t="s">
        <v>322</v>
      </c>
      <c r="EJ82" s="186" t="s">
        <v>322</v>
      </c>
      <c r="EK82" s="155"/>
      <c r="EL82" s="125">
        <v>3</v>
      </c>
      <c r="EM82" s="130" t="s">
        <v>0</v>
      </c>
      <c r="EN82" s="125">
        <v>1</v>
      </c>
      <c r="EO82" s="185" t="s">
        <v>269</v>
      </c>
      <c r="EP82" s="186" t="s">
        <v>259</v>
      </c>
      <c r="EQ82" s="155"/>
      <c r="ER82" s="125">
        <v>1</v>
      </c>
      <c r="ES82" s="130" t="s">
        <v>0</v>
      </c>
      <c r="ET82" s="125">
        <v>1</v>
      </c>
      <c r="EU82" s="185" t="s">
        <v>269</v>
      </c>
      <c r="EV82" s="186" t="s">
        <v>257</v>
      </c>
      <c r="EW82" s="155"/>
      <c r="EX82" s="125"/>
      <c r="EY82" s="130" t="s">
        <v>0</v>
      </c>
      <c r="EZ82" s="125"/>
      <c r="FA82" s="185" t="s">
        <v>322</v>
      </c>
      <c r="FB82" s="186" t="s">
        <v>322</v>
      </c>
      <c r="FC82" s="155"/>
      <c r="FD82" s="125"/>
      <c r="FE82" s="130" t="s">
        <v>0</v>
      </c>
      <c r="FF82" s="125"/>
      <c r="FG82" s="185" t="s">
        <v>322</v>
      </c>
      <c r="FH82" s="186" t="s">
        <v>322</v>
      </c>
      <c r="FI82" s="155"/>
      <c r="FJ82" s="125"/>
      <c r="FK82" s="130" t="s">
        <v>0</v>
      </c>
      <c r="FL82" s="125"/>
      <c r="FM82" s="185" t="s">
        <v>322</v>
      </c>
      <c r="FN82" s="186" t="s">
        <v>322</v>
      </c>
      <c r="FO82" s="155"/>
      <c r="FP82" s="125"/>
      <c r="FQ82" s="130" t="s">
        <v>0</v>
      </c>
      <c r="FR82" s="125"/>
      <c r="FS82" s="185" t="s">
        <v>322</v>
      </c>
      <c r="FT82" s="186" t="s">
        <v>322</v>
      </c>
      <c r="FU82" s="155"/>
      <c r="FV82" s="125"/>
      <c r="FW82" s="130" t="s">
        <v>0</v>
      </c>
      <c r="FX82" s="125"/>
      <c r="FY82" s="185" t="s">
        <v>322</v>
      </c>
      <c r="FZ82" s="186" t="s">
        <v>322</v>
      </c>
      <c r="GA82" s="155"/>
      <c r="GB82" s="125"/>
      <c r="GC82" s="196" t="s">
        <v>0</v>
      </c>
      <c r="GD82" s="125"/>
      <c r="GE82" s="185" t="s">
        <v>322</v>
      </c>
      <c r="GF82" s="186" t="s">
        <v>322</v>
      </c>
      <c r="GG82" s="155"/>
      <c r="GH82" s="125"/>
      <c r="GI82" s="130" t="s">
        <v>0</v>
      </c>
      <c r="GJ82" s="125"/>
      <c r="GK82" s="185" t="s">
        <v>322</v>
      </c>
      <c r="GL82" s="186" t="s">
        <v>322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322</v>
      </c>
      <c r="GX82" s="186" t="s">
        <v>322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322</v>
      </c>
      <c r="HJ82" s="186" t="s">
        <v>322</v>
      </c>
      <c r="HK82" s="155"/>
      <c r="HL82" s="125"/>
      <c r="HM82" s="130" t="s">
        <v>0</v>
      </c>
      <c r="HN82" s="125"/>
      <c r="HO82" s="185" t="s">
        <v>322</v>
      </c>
      <c r="HP82" s="186" t="s">
        <v>322</v>
      </c>
      <c r="HQ82" s="155"/>
      <c r="HR82" s="125"/>
      <c r="HS82" s="130" t="s">
        <v>0</v>
      </c>
      <c r="HT82" s="125"/>
      <c r="HU82" s="185" t="s">
        <v>322</v>
      </c>
      <c r="HV82" s="186" t="s">
        <v>322</v>
      </c>
      <c r="HW82" s="155"/>
      <c r="HX82" s="125"/>
      <c r="HY82" s="130" t="s">
        <v>0</v>
      </c>
      <c r="HZ82" s="125"/>
      <c r="IA82" s="185" t="s">
        <v>322</v>
      </c>
      <c r="IB82" s="186" t="s">
        <v>322</v>
      </c>
      <c r="IC82" s="155"/>
      <c r="ID82" s="125"/>
      <c r="IE82" s="130" t="s">
        <v>0</v>
      </c>
      <c r="IF82" s="125"/>
      <c r="IG82" s="185" t="s">
        <v>322</v>
      </c>
      <c r="IH82" s="186" t="s">
        <v>322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322</v>
      </c>
      <c r="IZ82" s="186" t="s">
        <v>322</v>
      </c>
      <c r="JA82" s="155"/>
      <c r="JB82" s="125"/>
      <c r="JC82" s="130" t="s">
        <v>0</v>
      </c>
      <c r="JD82" s="125"/>
      <c r="JE82" s="185" t="s">
        <v>322</v>
      </c>
      <c r="JF82" s="186" t="s">
        <v>322</v>
      </c>
      <c r="JG82" s="155"/>
      <c r="JH82" s="125"/>
      <c r="JI82" s="130" t="s">
        <v>0</v>
      </c>
      <c r="JJ82" s="125"/>
      <c r="JK82" s="185" t="s">
        <v>322</v>
      </c>
      <c r="JL82" s="186" t="s">
        <v>322</v>
      </c>
      <c r="JM82" s="155"/>
      <c r="JN82" s="125"/>
      <c r="JO82" s="130" t="s">
        <v>0</v>
      </c>
      <c r="JP82" s="125"/>
      <c r="JQ82" s="185" t="s">
        <v>322</v>
      </c>
      <c r="JR82" s="186" t="s">
        <v>322</v>
      </c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85" t="s">
        <v>322</v>
      </c>
      <c r="KD82" s="186" t="s">
        <v>322</v>
      </c>
      <c r="KE82" s="155"/>
      <c r="KF82" s="125"/>
      <c r="KG82" s="130" t="s">
        <v>0</v>
      </c>
      <c r="KH82" s="125"/>
      <c r="KI82" s="185" t="s">
        <v>322</v>
      </c>
      <c r="KJ82" s="186" t="s">
        <v>322</v>
      </c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85" t="s">
        <v>322</v>
      </c>
      <c r="KV82" s="186" t="s">
        <v>322</v>
      </c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85" t="s">
        <v>322</v>
      </c>
      <c r="LH82" s="186" t="s">
        <v>322</v>
      </c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85" t="s">
        <v>322</v>
      </c>
      <c r="LT82" s="186" t="s">
        <v>322</v>
      </c>
      <c r="LU82" s="155"/>
      <c r="LV82" s="125"/>
      <c r="LW82" s="130" t="s">
        <v>0</v>
      </c>
      <c r="LX82" s="125"/>
      <c r="LY82" s="185" t="s">
        <v>322</v>
      </c>
      <c r="LZ82" s="186" t="s">
        <v>322</v>
      </c>
      <c r="MA82" s="155"/>
      <c r="MB82" s="125"/>
      <c r="MC82" s="130" t="s">
        <v>0</v>
      </c>
      <c r="MD82" s="125"/>
      <c r="ME82" s="185" t="s">
        <v>322</v>
      </c>
      <c r="MF82" s="186" t="s">
        <v>322</v>
      </c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85" t="s">
        <v>322</v>
      </c>
      <c r="MR82" s="186" t="s">
        <v>322</v>
      </c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85" t="s">
        <v>322</v>
      </c>
      <c r="ND82" s="186" t="s">
        <v>322</v>
      </c>
      <c r="NE82" s="155"/>
      <c r="NF82" s="125"/>
      <c r="NG82" s="130" t="s">
        <v>0</v>
      </c>
      <c r="NH82" s="125"/>
      <c r="NI82" s="185" t="s">
        <v>322</v>
      </c>
      <c r="NJ82" s="186" t="s">
        <v>322</v>
      </c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322</v>
      </c>
      <c r="NV82" s="186" t="s">
        <v>322</v>
      </c>
      <c r="NW82" s="163"/>
    </row>
    <row r="83" spans="1:387" ht="15" x14ac:dyDescent="0.2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269</v>
      </c>
      <c r="H83" s="183" t="s">
        <v>267</v>
      </c>
      <c r="I83" s="25"/>
      <c r="J83" s="187"/>
      <c r="K83" s="187" t="s">
        <v>0</v>
      </c>
      <c r="L83" s="187"/>
      <c r="M83" s="185" t="s">
        <v>322</v>
      </c>
      <c r="N83" s="186" t="s">
        <v>322</v>
      </c>
      <c r="O83" s="148"/>
      <c r="P83" s="125">
        <v>3</v>
      </c>
      <c r="Q83" s="130" t="s">
        <v>0</v>
      </c>
      <c r="R83" s="125">
        <v>1</v>
      </c>
      <c r="S83" s="185" t="s">
        <v>269</v>
      </c>
      <c r="T83" s="186" t="s">
        <v>267</v>
      </c>
      <c r="U83" s="155"/>
      <c r="V83" s="125">
        <v>0</v>
      </c>
      <c r="W83" s="130" t="s">
        <v>0</v>
      </c>
      <c r="X83" s="125">
        <v>1</v>
      </c>
      <c r="Y83" s="185" t="s">
        <v>267</v>
      </c>
      <c r="Z83" s="186" t="s">
        <v>271</v>
      </c>
      <c r="AA83" s="155"/>
      <c r="AB83" s="125"/>
      <c r="AC83" s="130" t="s">
        <v>0</v>
      </c>
      <c r="AD83" s="125"/>
      <c r="AE83" s="185" t="s">
        <v>322</v>
      </c>
      <c r="AF83" s="186" t="s">
        <v>322</v>
      </c>
      <c r="AG83" s="155"/>
      <c r="AH83" s="125">
        <v>2</v>
      </c>
      <c r="AI83" s="130" t="s">
        <v>0</v>
      </c>
      <c r="AJ83" s="125">
        <v>0</v>
      </c>
      <c r="AK83" s="185" t="s">
        <v>271</v>
      </c>
      <c r="AL83" s="186" t="s">
        <v>267</v>
      </c>
      <c r="AM83" s="155"/>
      <c r="AN83" s="125">
        <v>0</v>
      </c>
      <c r="AO83" s="130" t="s">
        <v>0</v>
      </c>
      <c r="AP83" s="125">
        <v>2</v>
      </c>
      <c r="AQ83" s="185" t="s">
        <v>269</v>
      </c>
      <c r="AR83" s="186" t="s">
        <v>267</v>
      </c>
      <c r="AS83" s="155"/>
      <c r="AT83" s="125"/>
      <c r="AU83" s="130" t="s">
        <v>0</v>
      </c>
      <c r="AV83" s="125"/>
      <c r="AW83" s="185" t="s">
        <v>322</v>
      </c>
      <c r="AX83" s="186" t="s">
        <v>322</v>
      </c>
      <c r="AY83" s="155"/>
      <c r="AZ83" s="125"/>
      <c r="BA83" s="130" t="s">
        <v>0</v>
      </c>
      <c r="BB83" s="125"/>
      <c r="BC83" s="185" t="s">
        <v>322</v>
      </c>
      <c r="BD83" s="186" t="s">
        <v>322</v>
      </c>
      <c r="BE83" s="155"/>
      <c r="BF83" s="125">
        <v>3</v>
      </c>
      <c r="BG83" s="130" t="s">
        <v>0</v>
      </c>
      <c r="BH83" s="125">
        <v>0</v>
      </c>
      <c r="BI83" s="185" t="s">
        <v>269</v>
      </c>
      <c r="BJ83" s="186" t="s">
        <v>271</v>
      </c>
      <c r="BK83" s="155"/>
      <c r="BL83" s="125"/>
      <c r="BM83" s="130" t="s">
        <v>0</v>
      </c>
      <c r="BN83" s="125"/>
      <c r="BO83" s="185" t="s">
        <v>322</v>
      </c>
      <c r="BP83" s="186" t="s">
        <v>322</v>
      </c>
      <c r="BQ83" s="155"/>
      <c r="BR83" s="125"/>
      <c r="BS83" s="130" t="s">
        <v>0</v>
      </c>
      <c r="BT83" s="125"/>
      <c r="BU83" s="185" t="s">
        <v>322</v>
      </c>
      <c r="BV83" s="186" t="s">
        <v>322</v>
      </c>
      <c r="BW83" s="155"/>
      <c r="BX83" s="125"/>
      <c r="BY83" s="130" t="s">
        <v>0</v>
      </c>
      <c r="BZ83" s="125"/>
      <c r="CA83" s="185" t="s">
        <v>322</v>
      </c>
      <c r="CB83" s="186" t="s">
        <v>322</v>
      </c>
      <c r="CC83" s="155"/>
      <c r="CD83" s="125"/>
      <c r="CE83" s="130" t="s">
        <v>0</v>
      </c>
      <c r="CF83" s="125"/>
      <c r="CG83" s="185" t="s">
        <v>322</v>
      </c>
      <c r="CH83" s="186" t="s">
        <v>322</v>
      </c>
      <c r="CI83" s="155"/>
      <c r="CJ83" s="125"/>
      <c r="CK83" s="130" t="s">
        <v>0</v>
      </c>
      <c r="CL83" s="125"/>
      <c r="CM83" s="185" t="s">
        <v>322</v>
      </c>
      <c r="CN83" s="186" t="s">
        <v>322</v>
      </c>
      <c r="CO83" s="155"/>
      <c r="CP83" s="125"/>
      <c r="CQ83" s="130" t="s">
        <v>0</v>
      </c>
      <c r="CR83" s="125"/>
      <c r="CS83" s="185" t="s">
        <v>322</v>
      </c>
      <c r="CT83" s="186" t="s">
        <v>322</v>
      </c>
      <c r="CU83" s="155"/>
      <c r="CV83" s="125"/>
      <c r="CW83" s="130" t="s">
        <v>0</v>
      </c>
      <c r="CX83" s="125"/>
      <c r="CY83" s="185" t="s">
        <v>322</v>
      </c>
      <c r="CZ83" s="186" t="s">
        <v>322</v>
      </c>
      <c r="DA83" s="155"/>
      <c r="DB83" s="125"/>
      <c r="DC83" s="130" t="s">
        <v>0</v>
      </c>
      <c r="DD83" s="125"/>
      <c r="DE83" s="185" t="s">
        <v>322</v>
      </c>
      <c r="DF83" s="186" t="s">
        <v>322</v>
      </c>
      <c r="DG83" s="155"/>
      <c r="DH83" s="125"/>
      <c r="DI83" s="130" t="s">
        <v>0</v>
      </c>
      <c r="DJ83" s="125"/>
      <c r="DK83" s="185" t="s">
        <v>322</v>
      </c>
      <c r="DL83" s="186" t="s">
        <v>322</v>
      </c>
      <c r="DM83" s="155"/>
      <c r="DN83" s="125"/>
      <c r="DO83" s="130" t="s">
        <v>0</v>
      </c>
      <c r="DP83" s="125"/>
      <c r="DQ83" s="185" t="s">
        <v>322</v>
      </c>
      <c r="DR83" s="186" t="s">
        <v>322</v>
      </c>
      <c r="DS83" s="155"/>
      <c r="DT83" s="125"/>
      <c r="DU83" s="130" t="s">
        <v>0</v>
      </c>
      <c r="DV83" s="125"/>
      <c r="DW83" s="185" t="s">
        <v>322</v>
      </c>
      <c r="DX83" s="186" t="s">
        <v>322</v>
      </c>
      <c r="DY83" s="155"/>
      <c r="DZ83" s="125"/>
      <c r="EA83" s="130" t="s">
        <v>0</v>
      </c>
      <c r="EB83" s="125"/>
      <c r="EC83" s="185" t="s">
        <v>322</v>
      </c>
      <c r="ED83" s="186" t="s">
        <v>322</v>
      </c>
      <c r="EE83" s="155"/>
      <c r="EF83" s="125"/>
      <c r="EG83" s="130" t="s">
        <v>0</v>
      </c>
      <c r="EH83" s="125"/>
      <c r="EI83" s="185" t="s">
        <v>322</v>
      </c>
      <c r="EJ83" s="186" t="s">
        <v>322</v>
      </c>
      <c r="EK83" s="155"/>
      <c r="EL83" s="125"/>
      <c r="EM83" s="130" t="s">
        <v>0</v>
      </c>
      <c r="EN83" s="125"/>
      <c r="EO83" s="185" t="s">
        <v>322</v>
      </c>
      <c r="EP83" s="186" t="s">
        <v>322</v>
      </c>
      <c r="EQ83" s="155"/>
      <c r="ER83" s="125"/>
      <c r="ES83" s="130" t="s">
        <v>0</v>
      </c>
      <c r="ET83" s="125"/>
      <c r="EU83" s="185" t="s">
        <v>322</v>
      </c>
      <c r="EV83" s="186" t="s">
        <v>322</v>
      </c>
      <c r="EW83" s="155"/>
      <c r="EX83" s="125"/>
      <c r="EY83" s="130" t="s">
        <v>0</v>
      </c>
      <c r="EZ83" s="125"/>
      <c r="FA83" s="185" t="s">
        <v>322</v>
      </c>
      <c r="FB83" s="186" t="s">
        <v>322</v>
      </c>
      <c r="FC83" s="155"/>
      <c r="FD83" s="125"/>
      <c r="FE83" s="130" t="s">
        <v>0</v>
      </c>
      <c r="FF83" s="125"/>
      <c r="FG83" s="185" t="s">
        <v>322</v>
      </c>
      <c r="FH83" s="186" t="s">
        <v>322</v>
      </c>
      <c r="FI83" s="155"/>
      <c r="FJ83" s="125"/>
      <c r="FK83" s="130" t="s">
        <v>0</v>
      </c>
      <c r="FL83" s="125"/>
      <c r="FM83" s="185" t="s">
        <v>322</v>
      </c>
      <c r="FN83" s="186" t="s">
        <v>322</v>
      </c>
      <c r="FO83" s="155"/>
      <c r="FP83" s="125"/>
      <c r="FQ83" s="130" t="s">
        <v>0</v>
      </c>
      <c r="FR83" s="125"/>
      <c r="FS83" s="185" t="s">
        <v>322</v>
      </c>
      <c r="FT83" s="186" t="s">
        <v>322</v>
      </c>
      <c r="FU83" s="155"/>
      <c r="FV83" s="125"/>
      <c r="FW83" s="130" t="s">
        <v>0</v>
      </c>
      <c r="FX83" s="125"/>
      <c r="FY83" s="185" t="s">
        <v>322</v>
      </c>
      <c r="FZ83" s="186" t="s">
        <v>322</v>
      </c>
      <c r="GA83" s="155"/>
      <c r="GB83" s="125"/>
      <c r="GC83" s="196" t="s">
        <v>0</v>
      </c>
      <c r="GD83" s="125"/>
      <c r="GE83" s="185" t="s">
        <v>322</v>
      </c>
      <c r="GF83" s="186" t="s">
        <v>322</v>
      </c>
      <c r="GG83" s="155"/>
      <c r="GH83" s="125"/>
      <c r="GI83" s="130" t="s">
        <v>0</v>
      </c>
      <c r="GJ83" s="125"/>
      <c r="GK83" s="185" t="s">
        <v>322</v>
      </c>
      <c r="GL83" s="186" t="s">
        <v>322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322</v>
      </c>
      <c r="GX83" s="186" t="s">
        <v>322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322</v>
      </c>
      <c r="HJ83" s="186" t="s">
        <v>322</v>
      </c>
      <c r="HK83" s="155"/>
      <c r="HL83" s="125"/>
      <c r="HM83" s="130" t="s">
        <v>0</v>
      </c>
      <c r="HN83" s="125"/>
      <c r="HO83" s="185" t="s">
        <v>322</v>
      </c>
      <c r="HP83" s="186" t="s">
        <v>322</v>
      </c>
      <c r="HQ83" s="155"/>
      <c r="HR83" s="125"/>
      <c r="HS83" s="130" t="s">
        <v>0</v>
      </c>
      <c r="HT83" s="125"/>
      <c r="HU83" s="185" t="s">
        <v>322</v>
      </c>
      <c r="HV83" s="186" t="s">
        <v>322</v>
      </c>
      <c r="HW83" s="155"/>
      <c r="HX83" s="125"/>
      <c r="HY83" s="130" t="s">
        <v>0</v>
      </c>
      <c r="HZ83" s="125"/>
      <c r="IA83" s="185" t="s">
        <v>322</v>
      </c>
      <c r="IB83" s="186" t="s">
        <v>322</v>
      </c>
      <c r="IC83" s="155"/>
      <c r="ID83" s="125"/>
      <c r="IE83" s="130" t="s">
        <v>0</v>
      </c>
      <c r="IF83" s="125"/>
      <c r="IG83" s="185" t="s">
        <v>322</v>
      </c>
      <c r="IH83" s="186" t="s">
        <v>322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322</v>
      </c>
      <c r="IZ83" s="186" t="s">
        <v>322</v>
      </c>
      <c r="JA83" s="155"/>
      <c r="JB83" s="125">
        <v>2</v>
      </c>
      <c r="JC83" s="130" t="s">
        <v>0</v>
      </c>
      <c r="JD83" s="125">
        <v>0</v>
      </c>
      <c r="JE83" s="185" t="s">
        <v>403</v>
      </c>
      <c r="JF83" s="186" t="s">
        <v>411</v>
      </c>
      <c r="JG83" s="155"/>
      <c r="JH83" s="125"/>
      <c r="JI83" s="130" t="s">
        <v>0</v>
      </c>
      <c r="JJ83" s="125"/>
      <c r="JK83" s="185" t="s">
        <v>322</v>
      </c>
      <c r="JL83" s="186" t="s">
        <v>322</v>
      </c>
      <c r="JM83" s="155"/>
      <c r="JN83" s="125"/>
      <c r="JO83" s="130" t="s">
        <v>0</v>
      </c>
      <c r="JP83" s="125"/>
      <c r="JQ83" s="185" t="s">
        <v>322</v>
      </c>
      <c r="JR83" s="186" t="s">
        <v>322</v>
      </c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85" t="s">
        <v>322</v>
      </c>
      <c r="KD83" s="186" t="s">
        <v>322</v>
      </c>
      <c r="KE83" s="155"/>
      <c r="KF83" s="125"/>
      <c r="KG83" s="130" t="s">
        <v>0</v>
      </c>
      <c r="KH83" s="125"/>
      <c r="KI83" s="185" t="s">
        <v>322</v>
      </c>
      <c r="KJ83" s="186" t="s">
        <v>322</v>
      </c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85" t="s">
        <v>322</v>
      </c>
      <c r="KV83" s="186" t="s">
        <v>322</v>
      </c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85" t="s">
        <v>322</v>
      </c>
      <c r="LH83" s="186" t="s">
        <v>322</v>
      </c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85" t="s">
        <v>322</v>
      </c>
      <c r="LT83" s="186" t="s">
        <v>322</v>
      </c>
      <c r="LU83" s="155"/>
      <c r="LV83" s="125"/>
      <c r="LW83" s="130" t="s">
        <v>0</v>
      </c>
      <c r="LX83" s="125"/>
      <c r="LY83" s="185" t="s">
        <v>322</v>
      </c>
      <c r="LZ83" s="186" t="s">
        <v>322</v>
      </c>
      <c r="MA83" s="155"/>
      <c r="MB83" s="125"/>
      <c r="MC83" s="130" t="s">
        <v>0</v>
      </c>
      <c r="MD83" s="125"/>
      <c r="ME83" s="185" t="s">
        <v>322</v>
      </c>
      <c r="MF83" s="186" t="s">
        <v>322</v>
      </c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85" t="s">
        <v>322</v>
      </c>
      <c r="MR83" s="186" t="s">
        <v>322</v>
      </c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85" t="s">
        <v>322</v>
      </c>
      <c r="ND83" s="186" t="s">
        <v>322</v>
      </c>
      <c r="NE83" s="155"/>
      <c r="NF83" s="125"/>
      <c r="NG83" s="130" t="s">
        <v>0</v>
      </c>
      <c r="NH83" s="125"/>
      <c r="NI83" s="185" t="s">
        <v>322</v>
      </c>
      <c r="NJ83" s="186" t="s">
        <v>322</v>
      </c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322</v>
      </c>
      <c r="NV83" s="186" t="s">
        <v>322</v>
      </c>
      <c r="NW83" s="163"/>
    </row>
    <row r="84" spans="1:387" ht="15.75" thickBot="1" x14ac:dyDescent="0.25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267</v>
      </c>
      <c r="H84" s="204" t="s">
        <v>257</v>
      </c>
      <c r="I84" s="25"/>
      <c r="J84" s="188">
        <v>0</v>
      </c>
      <c r="K84" s="189" t="s">
        <v>0</v>
      </c>
      <c r="L84" s="189">
        <v>3</v>
      </c>
      <c r="M84" s="189" t="s">
        <v>267</v>
      </c>
      <c r="N84" s="190" t="s">
        <v>257</v>
      </c>
      <c r="O84" s="148"/>
      <c r="P84" s="131">
        <v>2</v>
      </c>
      <c r="Q84" s="203" t="s">
        <v>0</v>
      </c>
      <c r="R84" s="132">
        <v>1</v>
      </c>
      <c r="S84" s="189" t="s">
        <v>267</v>
      </c>
      <c r="T84" s="190" t="s">
        <v>257</v>
      </c>
      <c r="U84" s="155"/>
      <c r="V84" s="131">
        <v>0</v>
      </c>
      <c r="W84" s="203" t="s">
        <v>0</v>
      </c>
      <c r="X84" s="132">
        <v>2</v>
      </c>
      <c r="Y84" s="189" t="s">
        <v>267</v>
      </c>
      <c r="Z84" s="190" t="s">
        <v>257</v>
      </c>
      <c r="AA84" s="155"/>
      <c r="AB84" s="131">
        <v>2</v>
      </c>
      <c r="AC84" s="203" t="s">
        <v>0</v>
      </c>
      <c r="AD84" s="132">
        <v>0</v>
      </c>
      <c r="AE84" s="203" t="s">
        <v>267</v>
      </c>
      <c r="AF84" s="204" t="s">
        <v>271</v>
      </c>
      <c r="AG84" s="155"/>
      <c r="AH84" s="131">
        <v>3</v>
      </c>
      <c r="AI84" s="203" t="s">
        <v>0</v>
      </c>
      <c r="AJ84" s="132">
        <v>1</v>
      </c>
      <c r="AK84" s="189" t="s">
        <v>271</v>
      </c>
      <c r="AL84" s="190" t="s">
        <v>266</v>
      </c>
      <c r="AM84" s="155"/>
      <c r="AN84" s="131"/>
      <c r="AO84" s="203" t="s">
        <v>0</v>
      </c>
      <c r="AP84" s="132"/>
      <c r="AQ84" s="189" t="s">
        <v>322</v>
      </c>
      <c r="AR84" s="190" t="s">
        <v>322</v>
      </c>
      <c r="AS84" s="155"/>
      <c r="AT84" s="131"/>
      <c r="AU84" s="203" t="s">
        <v>0</v>
      </c>
      <c r="AV84" s="132"/>
      <c r="AW84" s="189" t="s">
        <v>322</v>
      </c>
      <c r="AX84" s="190" t="s">
        <v>322</v>
      </c>
      <c r="AY84" s="155"/>
      <c r="AZ84" s="131"/>
      <c r="BA84" s="203" t="s">
        <v>0</v>
      </c>
      <c r="BB84" s="132"/>
      <c r="BC84" s="189" t="s">
        <v>322</v>
      </c>
      <c r="BD84" s="190" t="s">
        <v>322</v>
      </c>
      <c r="BE84" s="155"/>
      <c r="BF84" s="131"/>
      <c r="BG84" s="203" t="s">
        <v>0</v>
      </c>
      <c r="BH84" s="132"/>
      <c r="BI84" s="189" t="s">
        <v>322</v>
      </c>
      <c r="BJ84" s="190" t="s">
        <v>322</v>
      </c>
      <c r="BK84" s="155"/>
      <c r="BL84" s="131"/>
      <c r="BM84" s="203" t="s">
        <v>0</v>
      </c>
      <c r="BN84" s="132"/>
      <c r="BO84" s="189" t="s">
        <v>322</v>
      </c>
      <c r="BP84" s="190" t="s">
        <v>322</v>
      </c>
      <c r="BQ84" s="155"/>
      <c r="BR84" s="131"/>
      <c r="BS84" s="203" t="s">
        <v>0</v>
      </c>
      <c r="BT84" s="132"/>
      <c r="BU84" s="189" t="s">
        <v>322</v>
      </c>
      <c r="BV84" s="190" t="s">
        <v>322</v>
      </c>
      <c r="BW84" s="155"/>
      <c r="BX84" s="131"/>
      <c r="BY84" s="203" t="s">
        <v>0</v>
      </c>
      <c r="BZ84" s="132"/>
      <c r="CA84" s="189" t="s">
        <v>322</v>
      </c>
      <c r="CB84" s="190" t="s">
        <v>322</v>
      </c>
      <c r="CC84" s="155"/>
      <c r="CD84" s="131"/>
      <c r="CE84" s="203" t="s">
        <v>0</v>
      </c>
      <c r="CF84" s="132"/>
      <c r="CG84" s="189" t="s">
        <v>322</v>
      </c>
      <c r="CH84" s="190" t="s">
        <v>322</v>
      </c>
      <c r="CI84" s="155"/>
      <c r="CJ84" s="131"/>
      <c r="CK84" s="203" t="s">
        <v>0</v>
      </c>
      <c r="CL84" s="132"/>
      <c r="CM84" s="189" t="s">
        <v>322</v>
      </c>
      <c r="CN84" s="190" t="s">
        <v>322</v>
      </c>
      <c r="CO84" s="155"/>
      <c r="CP84" s="131"/>
      <c r="CQ84" s="203" t="s">
        <v>0</v>
      </c>
      <c r="CR84" s="132"/>
      <c r="CS84" s="189" t="s">
        <v>322</v>
      </c>
      <c r="CT84" s="190" t="s">
        <v>322</v>
      </c>
      <c r="CU84" s="155"/>
      <c r="CV84" s="131"/>
      <c r="CW84" s="203" t="s">
        <v>0</v>
      </c>
      <c r="CX84" s="132"/>
      <c r="CY84" s="189" t="s">
        <v>322</v>
      </c>
      <c r="CZ84" s="190" t="s">
        <v>322</v>
      </c>
      <c r="DA84" s="155"/>
      <c r="DB84" s="131"/>
      <c r="DC84" s="203" t="s">
        <v>0</v>
      </c>
      <c r="DD84" s="132"/>
      <c r="DE84" s="189" t="s">
        <v>322</v>
      </c>
      <c r="DF84" s="190" t="s">
        <v>322</v>
      </c>
      <c r="DG84" s="155"/>
      <c r="DH84" s="131"/>
      <c r="DI84" s="203" t="s">
        <v>0</v>
      </c>
      <c r="DJ84" s="132"/>
      <c r="DK84" s="189" t="s">
        <v>322</v>
      </c>
      <c r="DL84" s="190" t="s">
        <v>322</v>
      </c>
      <c r="DM84" s="155"/>
      <c r="DN84" s="131"/>
      <c r="DO84" s="203" t="s">
        <v>0</v>
      </c>
      <c r="DP84" s="132"/>
      <c r="DQ84" s="189" t="s">
        <v>322</v>
      </c>
      <c r="DR84" s="190" t="s">
        <v>322</v>
      </c>
      <c r="DS84" s="155"/>
      <c r="DT84" s="131"/>
      <c r="DU84" s="203" t="s">
        <v>0</v>
      </c>
      <c r="DV84" s="132"/>
      <c r="DW84" s="189" t="s">
        <v>322</v>
      </c>
      <c r="DX84" s="190" t="s">
        <v>322</v>
      </c>
      <c r="DY84" s="155"/>
      <c r="DZ84" s="131"/>
      <c r="EA84" s="203" t="s">
        <v>0</v>
      </c>
      <c r="EB84" s="132"/>
      <c r="EC84" s="189" t="s">
        <v>322</v>
      </c>
      <c r="ED84" s="190" t="s">
        <v>322</v>
      </c>
      <c r="EE84" s="155"/>
      <c r="EF84" s="131"/>
      <c r="EG84" s="203" t="s">
        <v>0</v>
      </c>
      <c r="EH84" s="132"/>
      <c r="EI84" s="189" t="s">
        <v>322</v>
      </c>
      <c r="EJ84" s="190" t="s">
        <v>322</v>
      </c>
      <c r="EK84" s="155"/>
      <c r="EL84" s="131"/>
      <c r="EM84" s="203" t="s">
        <v>0</v>
      </c>
      <c r="EN84" s="132"/>
      <c r="EO84" s="189" t="s">
        <v>322</v>
      </c>
      <c r="EP84" s="190" t="s">
        <v>322</v>
      </c>
      <c r="EQ84" s="155"/>
      <c r="ER84" s="131"/>
      <c r="ES84" s="203" t="s">
        <v>0</v>
      </c>
      <c r="ET84" s="132"/>
      <c r="EU84" s="189" t="s">
        <v>322</v>
      </c>
      <c r="EV84" s="190" t="s">
        <v>322</v>
      </c>
      <c r="EW84" s="155"/>
      <c r="EX84" s="131"/>
      <c r="EY84" s="203" t="s">
        <v>0</v>
      </c>
      <c r="EZ84" s="132"/>
      <c r="FA84" s="189" t="s">
        <v>322</v>
      </c>
      <c r="FB84" s="190" t="s">
        <v>322</v>
      </c>
      <c r="FC84" s="155"/>
      <c r="FD84" s="131"/>
      <c r="FE84" s="203" t="s">
        <v>0</v>
      </c>
      <c r="FF84" s="132"/>
      <c r="FG84" s="189" t="s">
        <v>322</v>
      </c>
      <c r="FH84" s="190" t="s">
        <v>322</v>
      </c>
      <c r="FI84" s="155"/>
      <c r="FJ84" s="131"/>
      <c r="FK84" s="203" t="s">
        <v>0</v>
      </c>
      <c r="FL84" s="132"/>
      <c r="FM84" s="189" t="s">
        <v>322</v>
      </c>
      <c r="FN84" s="190" t="s">
        <v>322</v>
      </c>
      <c r="FO84" s="155"/>
      <c r="FP84" s="131"/>
      <c r="FQ84" s="203" t="s">
        <v>0</v>
      </c>
      <c r="FR84" s="132"/>
      <c r="FS84" s="189" t="s">
        <v>322</v>
      </c>
      <c r="FT84" s="190" t="s">
        <v>322</v>
      </c>
      <c r="FU84" s="155"/>
      <c r="FV84" s="131"/>
      <c r="FW84" s="203" t="s">
        <v>0</v>
      </c>
      <c r="FX84" s="132"/>
      <c r="FY84" s="189" t="s">
        <v>322</v>
      </c>
      <c r="FZ84" s="190" t="s">
        <v>322</v>
      </c>
      <c r="GA84" s="155"/>
      <c r="GB84" s="131"/>
      <c r="GC84" s="226" t="s">
        <v>0</v>
      </c>
      <c r="GD84" s="132"/>
      <c r="GE84" s="189" t="s">
        <v>322</v>
      </c>
      <c r="GF84" s="190" t="s">
        <v>322</v>
      </c>
      <c r="GG84" s="155"/>
      <c r="GH84" s="131"/>
      <c r="GI84" s="203" t="s">
        <v>0</v>
      </c>
      <c r="GJ84" s="132"/>
      <c r="GK84" s="189" t="s">
        <v>322</v>
      </c>
      <c r="GL84" s="190" t="s">
        <v>322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322</v>
      </c>
      <c r="GX84" s="190" t="s">
        <v>322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322</v>
      </c>
      <c r="HJ84" s="190" t="s">
        <v>322</v>
      </c>
      <c r="HK84" s="155"/>
      <c r="HL84" s="131"/>
      <c r="HM84" s="203" t="s">
        <v>0</v>
      </c>
      <c r="HN84" s="132"/>
      <c r="HO84" s="189" t="s">
        <v>322</v>
      </c>
      <c r="HP84" s="190" t="s">
        <v>322</v>
      </c>
      <c r="HQ84" s="155"/>
      <c r="HR84" s="131"/>
      <c r="HS84" s="203" t="s">
        <v>0</v>
      </c>
      <c r="HT84" s="132"/>
      <c r="HU84" s="189" t="s">
        <v>322</v>
      </c>
      <c r="HV84" s="190" t="s">
        <v>322</v>
      </c>
      <c r="HW84" s="155"/>
      <c r="HX84" s="131"/>
      <c r="HY84" s="203" t="s">
        <v>0</v>
      </c>
      <c r="HZ84" s="132"/>
      <c r="IA84" s="189" t="s">
        <v>322</v>
      </c>
      <c r="IB84" s="190" t="s">
        <v>322</v>
      </c>
      <c r="IC84" s="155"/>
      <c r="ID84" s="131"/>
      <c r="IE84" s="203" t="s">
        <v>0</v>
      </c>
      <c r="IF84" s="132"/>
      <c r="IG84" s="189" t="s">
        <v>322</v>
      </c>
      <c r="IH84" s="190" t="s">
        <v>322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322</v>
      </c>
      <c r="IZ84" s="190" t="s">
        <v>322</v>
      </c>
      <c r="JA84" s="155"/>
      <c r="JB84" s="131"/>
      <c r="JC84" s="203" t="s">
        <v>0</v>
      </c>
      <c r="JD84" s="132"/>
      <c r="JE84" s="189" t="s">
        <v>322</v>
      </c>
      <c r="JF84" s="190" t="s">
        <v>322</v>
      </c>
      <c r="JG84" s="155"/>
      <c r="JH84" s="131"/>
      <c r="JI84" s="203" t="s">
        <v>0</v>
      </c>
      <c r="JJ84" s="132"/>
      <c r="JK84" s="189" t="s">
        <v>322</v>
      </c>
      <c r="JL84" s="190" t="s">
        <v>322</v>
      </c>
      <c r="JM84" s="155"/>
      <c r="JN84" s="131"/>
      <c r="JO84" s="203" t="s">
        <v>0</v>
      </c>
      <c r="JP84" s="132"/>
      <c r="JQ84" s="189" t="s">
        <v>322</v>
      </c>
      <c r="JR84" s="190" t="s">
        <v>322</v>
      </c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189" t="s">
        <v>322</v>
      </c>
      <c r="KD84" s="190" t="s">
        <v>322</v>
      </c>
      <c r="KE84" s="155"/>
      <c r="KF84" s="131"/>
      <c r="KG84" s="203" t="s">
        <v>0</v>
      </c>
      <c r="KH84" s="132"/>
      <c r="KI84" s="189" t="s">
        <v>322</v>
      </c>
      <c r="KJ84" s="190" t="s">
        <v>322</v>
      </c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189" t="s">
        <v>322</v>
      </c>
      <c r="KV84" s="190" t="s">
        <v>322</v>
      </c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189" t="s">
        <v>322</v>
      </c>
      <c r="LH84" s="190" t="s">
        <v>322</v>
      </c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189" t="s">
        <v>322</v>
      </c>
      <c r="LT84" s="190" t="s">
        <v>322</v>
      </c>
      <c r="LU84" s="155"/>
      <c r="LV84" s="131"/>
      <c r="LW84" s="203" t="s">
        <v>0</v>
      </c>
      <c r="LX84" s="132"/>
      <c r="LY84" s="189" t="s">
        <v>322</v>
      </c>
      <c r="LZ84" s="190" t="s">
        <v>322</v>
      </c>
      <c r="MA84" s="155"/>
      <c r="MB84" s="131"/>
      <c r="MC84" s="203" t="s">
        <v>0</v>
      </c>
      <c r="MD84" s="132"/>
      <c r="ME84" s="189" t="s">
        <v>322</v>
      </c>
      <c r="MF84" s="190" t="s">
        <v>322</v>
      </c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89" t="s">
        <v>322</v>
      </c>
      <c r="MR84" s="190" t="s">
        <v>322</v>
      </c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189" t="s">
        <v>322</v>
      </c>
      <c r="ND84" s="190" t="s">
        <v>322</v>
      </c>
      <c r="NE84" s="155"/>
      <c r="NF84" s="131"/>
      <c r="NG84" s="203" t="s">
        <v>0</v>
      </c>
      <c r="NH84" s="132"/>
      <c r="NI84" s="189" t="s">
        <v>322</v>
      </c>
      <c r="NJ84" s="190" t="s">
        <v>322</v>
      </c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322</v>
      </c>
      <c r="NV84" s="190" t="s">
        <v>322</v>
      </c>
      <c r="NW84" s="163"/>
    </row>
    <row r="85" spans="1:387" ht="15" x14ac:dyDescent="0.2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 ht="15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 x14ac:dyDescent="0.2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 ht="15" x14ac:dyDescent="0.2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J268"/>
  <sheetViews>
    <sheetView zoomScale="80" zoomScaleNormal="80" workbookViewId="0">
      <pane xSplit="3" ySplit="11" topLeftCell="NX69" activePane="bottomRight" state="frozen"/>
      <selection pane="topRight" activeCell="D1" sqref="D1"/>
      <selection pane="bottomLeft" activeCell="A12" sqref="A12"/>
      <selection pane="bottomRight" activeCell="PK54" sqref="PK54"/>
    </sheetView>
  </sheetViews>
  <sheetFormatPr defaultColWidth="9.140625" defaultRowHeight="12.75" x14ac:dyDescent="0.2"/>
  <cols>
    <col min="1" max="1" width="4.7109375" style="20" customWidth="1"/>
    <col min="2" max="2" width="24.7109375" style="41" customWidth="1"/>
    <col min="3" max="3" width="0.85546875" style="41" customWidth="1"/>
    <col min="4" max="5" width="4.28515625" style="41" customWidth="1"/>
    <col min="6" max="6" width="4.85546875" style="41" customWidth="1"/>
    <col min="7" max="9" width="4.28515625" style="41" customWidth="1"/>
    <col min="10" max="10" width="0.85546875" style="41" customWidth="1"/>
    <col min="11" max="12" width="4.28515625" style="20" customWidth="1"/>
    <col min="13" max="13" width="5.28515625" style="20" customWidth="1"/>
    <col min="14" max="16" width="4.28515625" style="20" customWidth="1"/>
    <col min="17" max="17" width="0.85546875" style="40" customWidth="1"/>
    <col min="18" max="19" width="4.28515625" style="20" customWidth="1"/>
    <col min="20" max="20" width="4.85546875" style="20" bestFit="1" customWidth="1"/>
    <col min="21" max="23" width="4.28515625" style="20" customWidth="1"/>
    <col min="24" max="24" width="0.85546875" style="20" customWidth="1"/>
    <col min="25" max="26" width="4.28515625" style="20" customWidth="1"/>
    <col min="27" max="27" width="4.85546875" style="20" bestFit="1" customWidth="1"/>
    <col min="28" max="30" width="4.28515625" style="20" customWidth="1"/>
    <col min="31" max="31" width="0.85546875" style="20" customWidth="1"/>
    <col min="32" max="33" width="4.28515625" style="20" customWidth="1"/>
    <col min="34" max="34" width="5" style="20" bestFit="1" customWidth="1"/>
    <col min="35" max="35" width="3.28515625" style="20" bestFit="1" customWidth="1"/>
    <col min="36" max="37" width="4.28515625" style="20" customWidth="1"/>
    <col min="38" max="38" width="0.85546875" style="20" customWidth="1"/>
    <col min="39" max="40" width="4.28515625" style="20" customWidth="1"/>
    <col min="41" max="41" width="5" style="20" bestFit="1" customWidth="1"/>
    <col min="42" max="44" width="4.28515625" style="20" customWidth="1"/>
    <col min="45" max="45" width="0.85546875" style="20" customWidth="1"/>
    <col min="46" max="51" width="4.28515625" style="20" customWidth="1"/>
    <col min="52" max="52" width="0.85546875" style="20" customWidth="1"/>
    <col min="53" max="54" width="4.28515625" style="20" customWidth="1"/>
    <col min="55" max="55" width="5.140625" style="20" bestFit="1" customWidth="1"/>
    <col min="56" max="58" width="4.28515625" style="20" customWidth="1"/>
    <col min="59" max="59" width="0.85546875" style="20" customWidth="1"/>
    <col min="60" max="61" width="4.28515625" style="20" customWidth="1"/>
    <col min="62" max="62" width="5.140625" style="20" bestFit="1" customWidth="1"/>
    <col min="63" max="65" width="4.28515625" style="20" customWidth="1"/>
    <col min="66" max="66" width="0.85546875" style="20" customWidth="1"/>
    <col min="67" max="68" width="4.28515625" style="20" customWidth="1"/>
    <col min="69" max="69" width="5.140625" style="20" bestFit="1" customWidth="1"/>
    <col min="70" max="72" width="4.28515625" style="20" customWidth="1"/>
    <col min="73" max="73" width="0.85546875" style="20" customWidth="1"/>
    <col min="74" max="79" width="4.28515625" style="20" customWidth="1"/>
    <col min="80" max="80" width="0.85546875" style="20" customWidth="1"/>
    <col min="81" max="82" width="4.28515625" style="20" customWidth="1"/>
    <col min="83" max="83" width="4.7109375" style="20" bestFit="1" customWidth="1"/>
    <col min="84" max="86" width="4.28515625" style="20" customWidth="1"/>
    <col min="87" max="87" width="0.85546875" style="20" customWidth="1"/>
    <col min="88" max="93" width="4.28515625" style="20" customWidth="1"/>
    <col min="94" max="94" width="0.85546875" style="20" customWidth="1"/>
    <col min="95" max="96" width="4.28515625" style="20" customWidth="1"/>
    <col min="97" max="97" width="4.7109375" style="20" bestFit="1" customWidth="1"/>
    <col min="98" max="100" width="4.28515625" style="20" customWidth="1"/>
    <col min="101" max="101" width="0.85546875" style="20" customWidth="1"/>
    <col min="102" max="103" width="4.28515625" style="20" customWidth="1"/>
    <col min="104" max="104" width="5.140625" style="20" bestFit="1" customWidth="1"/>
    <col min="105" max="107" width="4.28515625" style="20" customWidth="1"/>
    <col min="108" max="108" width="0.85546875" style="20" customWidth="1"/>
    <col min="109" max="110" width="4.28515625" style="20" customWidth="1"/>
    <col min="111" max="111" width="5.140625" style="20" bestFit="1" customWidth="1"/>
    <col min="112" max="112" width="3.140625" style="20" bestFit="1" customWidth="1"/>
    <col min="113" max="114" width="4.28515625" style="20" customWidth="1"/>
    <col min="115" max="115" width="0.85546875" style="20" customWidth="1"/>
    <col min="116" max="117" width="4.28515625" style="20" customWidth="1"/>
    <col min="118" max="118" width="5.140625" style="20" bestFit="1" customWidth="1"/>
    <col min="119" max="121" width="4.28515625" style="20" customWidth="1"/>
    <col min="122" max="122" width="0.85546875" style="20" customWidth="1"/>
    <col min="123" max="128" width="4.28515625" style="20" customWidth="1"/>
    <col min="129" max="129" width="0.85546875" style="20" customWidth="1"/>
    <col min="130" max="131" width="4.28515625" style="20" customWidth="1"/>
    <col min="132" max="132" width="5.140625" style="20" bestFit="1" customWidth="1"/>
    <col min="133" max="135" width="4.28515625" style="20" customWidth="1"/>
    <col min="136" max="136" width="0.85546875" style="20" customWidth="1"/>
    <col min="137" max="138" width="4.28515625" style="20" customWidth="1"/>
    <col min="139" max="139" width="5.140625" style="20" bestFit="1" customWidth="1"/>
    <col min="140" max="142" width="4.28515625" style="20" customWidth="1"/>
    <col min="143" max="143" width="0.85546875" style="20" customWidth="1"/>
    <col min="144" max="145" width="4.28515625" style="20" customWidth="1"/>
    <col min="146" max="146" width="5.140625" style="20" bestFit="1" customWidth="1"/>
    <col min="147" max="149" width="4.28515625" style="20" customWidth="1"/>
    <col min="150" max="150" width="0.85546875" style="20" customWidth="1"/>
    <col min="151" max="152" width="4.28515625" style="20" customWidth="1"/>
    <col min="153" max="153" width="5.140625" style="20" bestFit="1" customWidth="1"/>
    <col min="154" max="156" width="4.28515625" style="20" customWidth="1"/>
    <col min="157" max="157" width="0.85546875" style="20" customWidth="1"/>
    <col min="158" max="158" width="4.85546875" style="20" customWidth="1"/>
    <col min="159" max="159" width="4.7109375" style="20" customWidth="1"/>
    <col min="160" max="160" width="4.85546875" style="20" customWidth="1"/>
    <col min="161" max="163" width="4.28515625" style="20" customWidth="1"/>
    <col min="164" max="164" width="0.85546875" style="20" customWidth="1"/>
    <col min="165" max="166" width="4.28515625" style="20" customWidth="1"/>
    <col min="167" max="167" width="5.140625" style="20" bestFit="1" customWidth="1"/>
    <col min="168" max="170" width="4.28515625" style="20" customWidth="1"/>
    <col min="171" max="171" width="0.85546875" style="20" customWidth="1"/>
    <col min="172" max="173" width="4.28515625" style="20" customWidth="1"/>
    <col min="174" max="174" width="5.140625" style="20" bestFit="1" customWidth="1"/>
    <col min="175" max="177" width="4.28515625" style="20" customWidth="1"/>
    <col min="178" max="178" width="0.85546875" style="20" customWidth="1"/>
    <col min="179" max="180" width="4.28515625" style="20" customWidth="1"/>
    <col min="181" max="181" width="5.140625" style="20" bestFit="1" customWidth="1"/>
    <col min="182" max="184" width="4.28515625" style="20" customWidth="1"/>
    <col min="185" max="185" width="0.85546875" style="20" customWidth="1"/>
    <col min="186" max="191" width="4.28515625" style="20" customWidth="1"/>
    <col min="192" max="192" width="0.85546875" style="20" customWidth="1"/>
    <col min="193" max="194" width="4.28515625" style="20" customWidth="1"/>
    <col min="195" max="195" width="5.140625" style="20" bestFit="1" customWidth="1"/>
    <col min="196" max="198" width="4.28515625" style="20" customWidth="1"/>
    <col min="199" max="199" width="0.85546875" style="20" customWidth="1"/>
    <col min="200" max="201" width="4.28515625" style="20" customWidth="1"/>
    <col min="202" max="202" width="5.140625" style="20" bestFit="1" customWidth="1"/>
    <col min="203" max="205" width="4.28515625" style="20" customWidth="1"/>
    <col min="206" max="206" width="0.85546875" style="20" customWidth="1"/>
    <col min="207" max="212" width="4.28515625" style="20" customWidth="1"/>
    <col min="213" max="213" width="0.85546875" style="20" customWidth="1"/>
    <col min="214" max="219" width="4.28515625" style="20" customWidth="1"/>
    <col min="220" max="220" width="0.85546875" style="20" customWidth="1"/>
    <col min="221" max="226" width="4.28515625" style="20" customWidth="1"/>
    <col min="227" max="227" width="4.140625" style="20" hidden="1" customWidth="1"/>
    <col min="228" max="233" width="4.28515625" style="20" hidden="1" customWidth="1"/>
    <col min="234" max="234" width="0.85546875" style="20" customWidth="1"/>
    <col min="235" max="236" width="4.28515625" style="20" customWidth="1"/>
    <col min="237" max="237" width="5.140625" style="20" bestFit="1" customWidth="1"/>
    <col min="238" max="240" width="4.28515625" style="20" customWidth="1"/>
    <col min="241" max="241" width="0.85546875" style="20" customWidth="1"/>
    <col min="242" max="247" width="4.28515625" style="20" hidden="1" customWidth="1"/>
    <col min="248" max="248" width="0.85546875" style="20" hidden="1" customWidth="1"/>
    <col min="249" max="254" width="4.28515625" style="20" customWidth="1"/>
    <col min="255" max="255" width="0.85546875" style="20" customWidth="1"/>
    <col min="256" max="257" width="4.28515625" style="20" customWidth="1"/>
    <col min="258" max="258" width="5.140625" style="20" bestFit="1" customWidth="1"/>
    <col min="259" max="261" width="4.28515625" style="20" customWidth="1"/>
    <col min="262" max="262" width="0.85546875" style="20" customWidth="1"/>
    <col min="263" max="263" width="4.85546875" style="20" customWidth="1"/>
    <col min="264" max="264" width="5" style="20" customWidth="1"/>
    <col min="265" max="266" width="4.85546875" style="20" customWidth="1"/>
    <col min="267" max="268" width="4.28515625" style="20" customWidth="1"/>
    <col min="269" max="269" width="0.85546875" style="20" customWidth="1"/>
    <col min="270" max="271" width="4.28515625" style="20" customWidth="1"/>
    <col min="272" max="272" width="5.140625" style="20" bestFit="1" customWidth="1"/>
    <col min="273" max="275" width="4.28515625" style="20" customWidth="1"/>
    <col min="276" max="276" width="0.85546875" style="20" customWidth="1"/>
    <col min="277" max="282" width="4.28515625" style="20" customWidth="1"/>
    <col min="283" max="283" width="0.85546875" style="20" hidden="1" customWidth="1"/>
    <col min="284" max="289" width="4.28515625" style="20" hidden="1" customWidth="1"/>
    <col min="290" max="290" width="0.85546875" style="20" customWidth="1"/>
    <col min="291" max="296" width="4.28515625" style="20" hidden="1" customWidth="1"/>
    <col min="297" max="297" width="0.85546875" style="20" hidden="1" customWidth="1"/>
    <col min="298" max="299" width="4.28515625" style="20" customWidth="1"/>
    <col min="300" max="300" width="5.140625" style="20" bestFit="1" customWidth="1"/>
    <col min="301" max="303" width="4.28515625" style="20" customWidth="1"/>
    <col min="304" max="304" width="0.85546875" style="20" customWidth="1"/>
    <col min="305" max="307" width="5" style="20" customWidth="1"/>
    <col min="308" max="310" width="4.28515625" style="20" customWidth="1"/>
    <col min="311" max="311" width="0.85546875" style="20" customWidth="1"/>
    <col min="312" max="317" width="4.28515625" style="20" customWidth="1"/>
    <col min="318" max="318" width="0.85546875" style="20" customWidth="1"/>
    <col min="319" max="320" width="4.28515625" style="20" customWidth="1"/>
    <col min="321" max="321" width="5.140625" style="20" bestFit="1" customWidth="1"/>
    <col min="322" max="324" width="4.28515625" style="20" customWidth="1"/>
    <col min="325" max="325" width="0.85546875" style="20" customWidth="1"/>
    <col min="326" max="331" width="4.28515625" style="20" hidden="1" customWidth="1"/>
    <col min="332" max="332" width="0.85546875" style="20" hidden="1" customWidth="1"/>
    <col min="333" max="334" width="4.28515625" style="20" customWidth="1"/>
    <col min="335" max="335" width="5.140625" style="20" bestFit="1" customWidth="1"/>
    <col min="336" max="338" width="4.28515625" style="20" customWidth="1"/>
    <col min="339" max="339" width="0.85546875" style="20" customWidth="1"/>
    <col min="340" max="341" width="4.28515625" style="20" customWidth="1"/>
    <col min="342" max="342" width="5.140625" style="20" bestFit="1" customWidth="1"/>
    <col min="343" max="345" width="4.28515625" style="20" customWidth="1"/>
    <col min="346" max="346" width="0.85546875" style="20" customWidth="1"/>
    <col min="347" max="352" width="4.28515625" style="20" hidden="1" customWidth="1"/>
    <col min="353" max="353" width="0.85546875" style="20" hidden="1" customWidth="1"/>
    <col min="354" max="355" width="4.28515625" style="20" customWidth="1"/>
    <col min="356" max="356" width="5.140625" style="20" bestFit="1" customWidth="1"/>
    <col min="357" max="359" width="4.28515625" style="20" customWidth="1"/>
    <col min="360" max="360" width="0.85546875" style="20" customWidth="1"/>
    <col min="361" max="366" width="4.28515625" style="20" hidden="1" customWidth="1"/>
    <col min="367" max="367" width="0.85546875" style="20" hidden="1" customWidth="1"/>
    <col min="368" max="369" width="4.28515625" style="20" customWidth="1"/>
    <col min="370" max="370" width="5.140625" style="20" bestFit="1" customWidth="1"/>
    <col min="371" max="373" width="4.28515625" style="20" customWidth="1"/>
    <col min="374" max="374" width="0.85546875" style="20" customWidth="1"/>
    <col min="375" max="380" width="4.28515625" style="20" hidden="1" customWidth="1"/>
    <col min="381" max="381" width="0.85546875" style="20" hidden="1" customWidth="1"/>
    <col min="382" max="383" width="4.28515625" style="20" customWidth="1"/>
    <col min="384" max="384" width="5.140625" style="20" bestFit="1" customWidth="1"/>
    <col min="385" max="387" width="4.28515625" style="20" customWidth="1"/>
    <col min="388" max="388" width="0.85546875" style="20" customWidth="1"/>
    <col min="389" max="390" width="4.28515625" style="20" customWidth="1"/>
    <col min="391" max="391" width="5.140625" style="20" bestFit="1" customWidth="1"/>
    <col min="392" max="394" width="4.28515625" style="20" customWidth="1"/>
    <col min="395" max="395" width="0.85546875" style="20" customWidth="1"/>
    <col min="396" max="397" width="4.28515625" style="20" customWidth="1"/>
    <col min="398" max="398" width="5.140625" style="20" bestFit="1" customWidth="1"/>
    <col min="399" max="401" width="4.28515625" style="20" customWidth="1"/>
    <col min="402" max="402" width="0.85546875" style="20" customWidth="1"/>
    <col min="403" max="408" width="4.28515625" style="20" hidden="1" customWidth="1"/>
    <col min="409" max="409" width="0.85546875" style="20" hidden="1" customWidth="1"/>
    <col min="410" max="411" width="4.28515625" style="20" customWidth="1"/>
    <col min="412" max="412" width="5.140625" style="20" bestFit="1" customWidth="1"/>
    <col min="413" max="415" width="4.28515625" style="20" customWidth="1"/>
    <col min="416" max="416" width="0.85546875" style="20" customWidth="1"/>
    <col min="417" max="422" width="4.28515625" style="20" hidden="1" customWidth="1"/>
    <col min="423" max="423" width="0.85546875" style="20" hidden="1" customWidth="1"/>
    <col min="424" max="425" width="4.28515625" style="20" customWidth="1"/>
    <col min="426" max="426" width="5.140625" style="20" bestFit="1" customWidth="1"/>
    <col min="427" max="429" width="4.28515625" style="20" customWidth="1"/>
    <col min="430" max="430" width="0.85546875" style="20" customWidth="1"/>
    <col min="431" max="436" width="4.28515625" style="20" customWidth="1"/>
    <col min="437" max="437" width="0.85546875" style="20" customWidth="1"/>
    <col min="438" max="443" width="4.28515625" style="20" hidden="1" customWidth="1"/>
    <col min="444" max="444" width="0.85546875" style="20" hidden="1" customWidth="1"/>
    <col min="445" max="450" width="4.28515625" style="20" hidden="1" customWidth="1"/>
    <col min="451" max="16384" width="9.140625" style="20"/>
  </cols>
  <sheetData>
    <row r="1" spans="1:452" ht="18" customHeight="1" x14ac:dyDescent="0.2">
      <c r="A1" s="356"/>
      <c r="B1" s="356"/>
      <c r="C1" s="356"/>
      <c r="D1" s="357" t="str">
        <f>Tipy!D1</f>
        <v>Finále</v>
      </c>
      <c r="E1" s="358"/>
      <c r="F1" s="358"/>
      <c r="G1" s="358"/>
      <c r="H1" s="358"/>
      <c r="I1" s="359"/>
      <c r="J1" s="18"/>
      <c r="K1" s="315" t="str">
        <f>Tipy!J1</f>
        <v>1. kolo</v>
      </c>
      <c r="L1" s="316"/>
      <c r="M1" s="316"/>
      <c r="N1" s="316"/>
      <c r="O1" s="316"/>
      <c r="P1" s="335"/>
      <c r="Q1" s="19"/>
      <c r="R1" s="315" t="str">
        <f>Tipy!P1</f>
        <v>2. kolo</v>
      </c>
      <c r="S1" s="316"/>
      <c r="T1" s="316"/>
      <c r="U1" s="316"/>
      <c r="V1" s="316"/>
      <c r="W1" s="335"/>
      <c r="X1" s="19"/>
      <c r="Y1" s="315" t="str">
        <f>Tipy!V1</f>
        <v>3. kolo</v>
      </c>
      <c r="Z1" s="316"/>
      <c r="AA1" s="316"/>
      <c r="AB1" s="316"/>
      <c r="AC1" s="316"/>
      <c r="AD1" s="335"/>
      <c r="AE1" s="19"/>
      <c r="AF1" s="315" t="str">
        <f>Tipy!AB1</f>
        <v>4. kolo</v>
      </c>
      <c r="AG1" s="316"/>
      <c r="AH1" s="316"/>
      <c r="AI1" s="316"/>
      <c r="AJ1" s="316"/>
      <c r="AK1" s="335"/>
      <c r="AL1" s="19"/>
      <c r="AM1" s="315" t="str">
        <f>Tipy!AH1</f>
        <v>5. kolo</v>
      </c>
      <c r="AN1" s="316"/>
      <c r="AO1" s="316"/>
      <c r="AP1" s="316"/>
      <c r="AQ1" s="316"/>
      <c r="AR1" s="335"/>
      <c r="AS1" s="19"/>
      <c r="AT1" s="315" t="str">
        <f>Tipy!AN1</f>
        <v>6. kolo</v>
      </c>
      <c r="AU1" s="316"/>
      <c r="AV1" s="316"/>
      <c r="AW1" s="316"/>
      <c r="AX1" s="316"/>
      <c r="AY1" s="335"/>
      <c r="AZ1" s="19"/>
      <c r="BA1" s="344" t="str">
        <f>Tipy!AT1</f>
        <v>Skupina</v>
      </c>
      <c r="BB1" s="336"/>
      <c r="BC1" s="336"/>
      <c r="BD1" s="336"/>
      <c r="BE1" s="336"/>
      <c r="BF1" s="337"/>
      <c r="BG1" s="19"/>
      <c r="BH1" s="315" t="str">
        <f>Tipy!AZ1</f>
        <v>7. kolo</v>
      </c>
      <c r="BI1" s="316"/>
      <c r="BJ1" s="316"/>
      <c r="BK1" s="316"/>
      <c r="BL1" s="316"/>
      <c r="BM1" s="335"/>
      <c r="BN1" s="19"/>
      <c r="BO1" s="344" t="str">
        <f>Tipy!BF1</f>
        <v>Skupina</v>
      </c>
      <c r="BP1" s="336"/>
      <c r="BQ1" s="336"/>
      <c r="BR1" s="336"/>
      <c r="BS1" s="336"/>
      <c r="BT1" s="337"/>
      <c r="BU1" s="19"/>
      <c r="BV1" s="315" t="str">
        <f>Tipy!BL1</f>
        <v>8. kolo</v>
      </c>
      <c r="BW1" s="316"/>
      <c r="BX1" s="316"/>
      <c r="BY1" s="316"/>
      <c r="BZ1" s="316"/>
      <c r="CA1" s="335"/>
      <c r="CB1" s="19"/>
      <c r="CC1" s="315" t="str">
        <f>Tipy!BR1</f>
        <v>9. kolo</v>
      </c>
      <c r="CD1" s="316"/>
      <c r="CE1" s="316"/>
      <c r="CF1" s="316"/>
      <c r="CG1" s="316"/>
      <c r="CH1" s="335"/>
      <c r="CI1" s="19"/>
      <c r="CJ1" s="344" t="str">
        <f>Tipy!BX1</f>
        <v>Skupina</v>
      </c>
      <c r="CK1" s="336"/>
      <c r="CL1" s="336"/>
      <c r="CM1" s="336"/>
      <c r="CN1" s="336"/>
      <c r="CO1" s="337"/>
      <c r="CP1" s="19"/>
      <c r="CQ1" s="315" t="str">
        <f>Tipy!CD1</f>
        <v>10. kolo</v>
      </c>
      <c r="CR1" s="316"/>
      <c r="CS1" s="316"/>
      <c r="CT1" s="316"/>
      <c r="CU1" s="316"/>
      <c r="CV1" s="335"/>
      <c r="CW1" s="19"/>
      <c r="CX1" s="344" t="str">
        <f>Tipy!CJ1</f>
        <v>Skupina</v>
      </c>
      <c r="CY1" s="336"/>
      <c r="CZ1" s="336"/>
      <c r="DA1" s="336"/>
      <c r="DB1" s="336"/>
      <c r="DC1" s="337"/>
      <c r="DD1" s="19"/>
      <c r="DE1" s="315" t="str">
        <f>Tipy!CP1</f>
        <v>11. kolo</v>
      </c>
      <c r="DF1" s="316"/>
      <c r="DG1" s="316"/>
      <c r="DH1" s="316"/>
      <c r="DI1" s="316"/>
      <c r="DJ1" s="335"/>
      <c r="DK1" s="19"/>
      <c r="DL1" s="315" t="str">
        <f>Tipy!CV1</f>
        <v>12. kolo</v>
      </c>
      <c r="DM1" s="316"/>
      <c r="DN1" s="316"/>
      <c r="DO1" s="316"/>
      <c r="DP1" s="316"/>
      <c r="DQ1" s="335"/>
      <c r="DR1" s="19"/>
      <c r="DS1" s="315" t="str">
        <f>Tipy!DB1</f>
        <v>13. kolo</v>
      </c>
      <c r="DT1" s="316"/>
      <c r="DU1" s="316"/>
      <c r="DV1" s="316"/>
      <c r="DW1" s="316"/>
      <c r="DX1" s="335"/>
      <c r="DY1" s="19"/>
      <c r="DZ1" s="344" t="str">
        <f>Tipy!DH1</f>
        <v>Skupina</v>
      </c>
      <c r="EA1" s="336"/>
      <c r="EB1" s="336"/>
      <c r="EC1" s="336"/>
      <c r="ED1" s="336"/>
      <c r="EE1" s="337"/>
      <c r="EF1" s="19"/>
      <c r="EG1" s="315" t="str">
        <f>Tipy!DN1</f>
        <v>14. kolo</v>
      </c>
      <c r="EH1" s="316"/>
      <c r="EI1" s="316"/>
      <c r="EJ1" s="316"/>
      <c r="EK1" s="316"/>
      <c r="EL1" s="335"/>
      <c r="EM1" s="19"/>
      <c r="EN1" s="344" t="str">
        <f>Tipy!DT1</f>
        <v>Skupina</v>
      </c>
      <c r="EO1" s="336"/>
      <c r="EP1" s="336"/>
      <c r="EQ1" s="336"/>
      <c r="ER1" s="336"/>
      <c r="ES1" s="337"/>
      <c r="ET1" s="19"/>
      <c r="EU1" s="315" t="str">
        <f>Tipy!DZ1</f>
        <v>15. kolo</v>
      </c>
      <c r="EV1" s="316"/>
      <c r="EW1" s="316"/>
      <c r="EX1" s="316"/>
      <c r="EY1" s="316"/>
      <c r="EZ1" s="335"/>
      <c r="FA1" s="19"/>
      <c r="FB1" s="348" t="str">
        <f>Tipy!EF1</f>
        <v>3. kolo</v>
      </c>
      <c r="FC1" s="349"/>
      <c r="FD1" s="349"/>
      <c r="FE1" s="349"/>
      <c r="FF1" s="349"/>
      <c r="FG1" s="354"/>
      <c r="FH1" s="19"/>
      <c r="FI1" s="315" t="str">
        <f>Tipy!EL1</f>
        <v>16. kolo</v>
      </c>
      <c r="FJ1" s="316"/>
      <c r="FK1" s="316"/>
      <c r="FL1" s="316"/>
      <c r="FM1" s="316"/>
      <c r="FN1" s="335"/>
      <c r="FO1" s="19"/>
      <c r="FP1" s="348" t="str">
        <f>Tipy!ER1</f>
        <v>4. kolo</v>
      </c>
      <c r="FQ1" s="349"/>
      <c r="FR1" s="349"/>
      <c r="FS1" s="349"/>
      <c r="FT1" s="349"/>
      <c r="FU1" s="354"/>
      <c r="FV1" s="19"/>
      <c r="FW1" s="315" t="str">
        <f>Tipy!EX1</f>
        <v>17. kolo</v>
      </c>
      <c r="FX1" s="316"/>
      <c r="FY1" s="316"/>
      <c r="FZ1" s="316"/>
      <c r="GA1" s="316"/>
      <c r="GB1" s="335"/>
      <c r="GC1" s="19"/>
      <c r="GD1" s="315" t="str">
        <f>Tipy!FD1</f>
        <v>18. kolo</v>
      </c>
      <c r="GE1" s="316"/>
      <c r="GF1" s="316"/>
      <c r="GG1" s="316"/>
      <c r="GH1" s="316"/>
      <c r="GI1" s="335"/>
      <c r="GJ1" s="19"/>
      <c r="GK1" s="315" t="str">
        <f>Tipy!FJ1</f>
        <v>19. kolo</v>
      </c>
      <c r="GL1" s="316"/>
      <c r="GM1" s="316"/>
      <c r="GN1" s="316"/>
      <c r="GO1" s="316"/>
      <c r="GP1" s="335"/>
      <c r="GQ1" s="19"/>
      <c r="GR1" s="345" t="str">
        <f>Tipy!FP1</f>
        <v>3. kolo</v>
      </c>
      <c r="GS1" s="346"/>
      <c r="GT1" s="346"/>
      <c r="GU1" s="346"/>
      <c r="GV1" s="346"/>
      <c r="GW1" s="347"/>
      <c r="GX1" s="19"/>
      <c r="GY1" s="350" t="str">
        <f>Tipy!FV1</f>
        <v>3. kolo</v>
      </c>
      <c r="GZ1" s="351"/>
      <c r="HA1" s="351"/>
      <c r="HB1" s="351"/>
      <c r="HC1" s="351"/>
      <c r="HD1" s="355"/>
      <c r="HE1" s="19"/>
      <c r="HF1" s="315" t="str">
        <f>Tipy!GB1</f>
        <v>20. kolo</v>
      </c>
      <c r="HG1" s="316"/>
      <c r="HH1" s="316"/>
      <c r="HI1" s="316"/>
      <c r="HJ1" s="316"/>
      <c r="HK1" s="335"/>
      <c r="HL1" s="19"/>
      <c r="HM1" s="315" t="str">
        <f>Tipy!GH1</f>
        <v>21. kolo</v>
      </c>
      <c r="HN1" s="316"/>
      <c r="HO1" s="316"/>
      <c r="HP1" s="316"/>
      <c r="HQ1" s="316"/>
      <c r="HR1" s="335"/>
      <c r="HS1" s="19"/>
      <c r="HT1" s="348" t="str">
        <f>Tipy!GN1</f>
        <v>Semifinále - 1.z</v>
      </c>
      <c r="HU1" s="349"/>
      <c r="HV1" s="349"/>
      <c r="HW1" s="349"/>
      <c r="HX1" s="349"/>
      <c r="HY1" s="354"/>
      <c r="HZ1" s="19"/>
      <c r="IA1" s="345" t="str">
        <f>Tipy!GT1</f>
        <v>4. kolo</v>
      </c>
      <c r="IB1" s="346"/>
      <c r="IC1" s="346"/>
      <c r="ID1" s="346"/>
      <c r="IE1" s="346"/>
      <c r="IF1" s="347"/>
      <c r="IG1" s="19"/>
      <c r="IH1" s="348" t="str">
        <f>Tipy!GZ1</f>
        <v>Semifinále - 2.z</v>
      </c>
      <c r="II1" s="349"/>
      <c r="IJ1" s="349"/>
      <c r="IK1" s="349"/>
      <c r="IL1" s="349"/>
      <c r="IM1" s="354"/>
      <c r="IN1" s="19"/>
      <c r="IO1" s="315" t="str">
        <f>Tipy!HF1</f>
        <v>22. kolo</v>
      </c>
      <c r="IP1" s="316"/>
      <c r="IQ1" s="316"/>
      <c r="IR1" s="316"/>
      <c r="IS1" s="316"/>
      <c r="IT1" s="335"/>
      <c r="IU1" s="19"/>
      <c r="IV1" s="315" t="str">
        <f>Tipy!HL1</f>
        <v>23. kolo</v>
      </c>
      <c r="IW1" s="316"/>
      <c r="IX1" s="316"/>
      <c r="IY1" s="316"/>
      <c r="IZ1" s="316"/>
      <c r="JA1" s="335"/>
      <c r="JB1" s="19"/>
      <c r="JC1" s="344" t="str">
        <f>Tipy!HR1</f>
        <v>Osemfinále - 1.z</v>
      </c>
      <c r="JD1" s="336"/>
      <c r="JE1" s="336"/>
      <c r="JF1" s="336"/>
      <c r="JG1" s="336"/>
      <c r="JH1" s="337"/>
      <c r="JI1" s="19"/>
      <c r="JJ1" s="315" t="str">
        <f>Tipy!HX1</f>
        <v>24. kolo</v>
      </c>
      <c r="JK1" s="316"/>
      <c r="JL1" s="316"/>
      <c r="JM1" s="316"/>
      <c r="JN1" s="316"/>
      <c r="JO1" s="335"/>
      <c r="JP1" s="19"/>
      <c r="JQ1" s="315" t="str">
        <f>Tipy!ID1</f>
        <v>25. kolo</v>
      </c>
      <c r="JR1" s="316"/>
      <c r="JS1" s="316"/>
      <c r="JT1" s="316"/>
      <c r="JU1" s="316"/>
      <c r="JV1" s="335"/>
      <c r="JW1" s="19"/>
      <c r="JX1" s="348" t="str">
        <f>Tipy!IJ1</f>
        <v>Finále</v>
      </c>
      <c r="JY1" s="349"/>
      <c r="JZ1" s="349"/>
      <c r="KA1" s="349"/>
      <c r="KB1" s="349"/>
      <c r="KC1" s="354"/>
      <c r="KD1" s="19"/>
      <c r="KE1" s="345" t="str">
        <f>Tipy!IP1</f>
        <v>5. kolo</v>
      </c>
      <c r="KF1" s="346"/>
      <c r="KG1" s="346"/>
      <c r="KH1" s="346"/>
      <c r="KI1" s="346"/>
      <c r="KJ1" s="347"/>
      <c r="KK1" s="19"/>
      <c r="KL1" s="315" t="str">
        <f>Tipy!IV1</f>
        <v>26. kolo</v>
      </c>
      <c r="KM1" s="316"/>
      <c r="KN1" s="316"/>
      <c r="KO1" s="316"/>
      <c r="KP1" s="316"/>
      <c r="KQ1" s="335"/>
      <c r="KR1" s="19"/>
      <c r="KS1" s="344" t="str">
        <f>Tipy!JB1</f>
        <v>Osemfinále - 2.z</v>
      </c>
      <c r="KT1" s="336"/>
      <c r="KU1" s="336"/>
      <c r="KV1" s="336"/>
      <c r="KW1" s="336"/>
      <c r="KX1" s="337"/>
      <c r="KY1" s="19"/>
      <c r="KZ1" s="315" t="str">
        <f>Tipy!JH1</f>
        <v>27. kolo</v>
      </c>
      <c r="LA1" s="316"/>
      <c r="LB1" s="316"/>
      <c r="LC1" s="316"/>
      <c r="LD1" s="316"/>
      <c r="LE1" s="335"/>
      <c r="LF1" s="19"/>
      <c r="LG1" s="315" t="str">
        <f>Tipy!JN1</f>
        <v>28. kolo</v>
      </c>
      <c r="LH1" s="316"/>
      <c r="LI1" s="316"/>
      <c r="LJ1" s="316"/>
      <c r="LK1" s="316"/>
      <c r="LL1" s="335"/>
      <c r="LM1" s="19"/>
      <c r="LN1" s="345" t="str">
        <f>Tipy!JT1</f>
        <v>Štvrťfinále</v>
      </c>
      <c r="LO1" s="346"/>
      <c r="LP1" s="346"/>
      <c r="LQ1" s="346"/>
      <c r="LR1" s="346"/>
      <c r="LS1" s="347"/>
      <c r="LT1" s="19"/>
      <c r="LU1" s="315" t="str">
        <f>Tipy!JZ1</f>
        <v>29. kolo</v>
      </c>
      <c r="LV1" s="316"/>
      <c r="LW1" s="316"/>
      <c r="LX1" s="316"/>
      <c r="LY1" s="316"/>
      <c r="LZ1" s="335"/>
      <c r="MA1" s="19"/>
      <c r="MB1" s="315" t="str">
        <f>Tipy!KF1</f>
        <v>30. kolo</v>
      </c>
      <c r="MC1" s="316"/>
      <c r="MD1" s="316"/>
      <c r="ME1" s="316"/>
      <c r="MF1" s="316"/>
      <c r="MG1" s="335"/>
      <c r="MH1" s="19"/>
      <c r="MI1" s="344" t="str">
        <f>Tipy!KL1</f>
        <v>Štvrťfinále - 1.z</v>
      </c>
      <c r="MJ1" s="336"/>
      <c r="MK1" s="336"/>
      <c r="ML1" s="336"/>
      <c r="MM1" s="336"/>
      <c r="MN1" s="337"/>
      <c r="MO1" s="19"/>
      <c r="MP1" s="315" t="str">
        <f>Tipy!KR1</f>
        <v>31. kolo</v>
      </c>
      <c r="MQ1" s="316"/>
      <c r="MR1" s="316"/>
      <c r="MS1" s="316"/>
      <c r="MT1" s="316"/>
      <c r="MU1" s="335"/>
      <c r="MV1" s="19"/>
      <c r="MW1" s="344" t="str">
        <f>Tipy!KX1</f>
        <v>Štvrťfinále - 2.z</v>
      </c>
      <c r="MX1" s="336"/>
      <c r="MY1" s="336"/>
      <c r="MZ1" s="336"/>
      <c r="NA1" s="336"/>
      <c r="NB1" s="337"/>
      <c r="NC1" s="19"/>
      <c r="ND1" s="315" t="str">
        <f>Tipy!LD1</f>
        <v>32. kolo</v>
      </c>
      <c r="NE1" s="316"/>
      <c r="NF1" s="316"/>
      <c r="NG1" s="316"/>
      <c r="NH1" s="316"/>
      <c r="NI1" s="335"/>
      <c r="NJ1" s="19"/>
      <c r="NK1" s="345" t="str">
        <f>Tipy!LJ1</f>
        <v>Semifinále</v>
      </c>
      <c r="NL1" s="346"/>
      <c r="NM1" s="346"/>
      <c r="NN1" s="346"/>
      <c r="NO1" s="346"/>
      <c r="NP1" s="347"/>
      <c r="NQ1" s="19"/>
      <c r="NR1" s="315" t="str">
        <f>Tipy!LP1</f>
        <v>33. kolo</v>
      </c>
      <c r="NS1" s="316"/>
      <c r="NT1" s="316"/>
      <c r="NU1" s="316"/>
      <c r="NV1" s="316"/>
      <c r="NW1" s="335"/>
      <c r="NX1" s="19"/>
      <c r="NY1" s="315" t="str">
        <f>Tipy!LV1</f>
        <v>34. kolo</v>
      </c>
      <c r="NZ1" s="316"/>
      <c r="OA1" s="316"/>
      <c r="OB1" s="316"/>
      <c r="OC1" s="316"/>
      <c r="OD1" s="335"/>
      <c r="OE1" s="19"/>
      <c r="OF1" s="315" t="str">
        <f>Tipy!MB1</f>
        <v>35. kolo</v>
      </c>
      <c r="OG1" s="316"/>
      <c r="OH1" s="316"/>
      <c r="OI1" s="316"/>
      <c r="OJ1" s="316"/>
      <c r="OK1" s="335"/>
      <c r="OL1" s="19"/>
      <c r="OM1" s="344" t="str">
        <f>Tipy!MH1</f>
        <v>Semifinále - 1.z</v>
      </c>
      <c r="ON1" s="336"/>
      <c r="OO1" s="336"/>
      <c r="OP1" s="336"/>
      <c r="OQ1" s="336"/>
      <c r="OR1" s="337"/>
      <c r="OS1" s="19"/>
      <c r="OT1" s="315" t="str">
        <f>Tipy!MN1</f>
        <v>36. kolo</v>
      </c>
      <c r="OU1" s="316"/>
      <c r="OV1" s="316"/>
      <c r="OW1" s="316"/>
      <c r="OX1" s="316"/>
      <c r="OY1" s="335"/>
      <c r="OZ1" s="19"/>
      <c r="PA1" s="344" t="str">
        <f>Tipy!MT1</f>
        <v>Semifinále - 2.z</v>
      </c>
      <c r="PB1" s="336"/>
      <c r="PC1" s="336"/>
      <c r="PD1" s="336"/>
      <c r="PE1" s="336"/>
      <c r="PF1" s="337"/>
      <c r="PG1" s="19"/>
      <c r="PH1" s="315" t="str">
        <f>Tipy!MZ1</f>
        <v>37. kolo</v>
      </c>
      <c r="PI1" s="316"/>
      <c r="PJ1" s="316"/>
      <c r="PK1" s="316"/>
      <c r="PL1" s="316"/>
      <c r="PM1" s="335"/>
      <c r="PN1" s="19"/>
      <c r="PO1" s="315" t="str">
        <f>Tipy!NF1</f>
        <v>38. kolo</v>
      </c>
      <c r="PP1" s="316"/>
      <c r="PQ1" s="316"/>
      <c r="PR1" s="316"/>
      <c r="PS1" s="316"/>
      <c r="PT1" s="335"/>
      <c r="PU1" s="19"/>
      <c r="PV1" s="345" t="str">
        <f>Tipy!NL1</f>
        <v>Finále</v>
      </c>
      <c r="PW1" s="346"/>
      <c r="PX1" s="346"/>
      <c r="PY1" s="346"/>
      <c r="PZ1" s="346"/>
      <c r="QA1" s="347"/>
      <c r="QB1" s="19"/>
      <c r="QC1" s="344" t="str">
        <f>Tipy!NR1</f>
        <v>Finále</v>
      </c>
      <c r="QD1" s="336"/>
      <c r="QE1" s="336"/>
      <c r="QF1" s="336"/>
      <c r="QG1" s="336"/>
      <c r="QH1" s="337"/>
    </row>
    <row r="2" spans="1:452" ht="18" customHeight="1" x14ac:dyDescent="0.2">
      <c r="A2" s="356"/>
      <c r="B2" s="356"/>
      <c r="C2" s="356"/>
      <c r="D2" s="279">
        <f>Tipy!D2</f>
        <v>44772.75</v>
      </c>
      <c r="E2" s="280"/>
      <c r="F2" s="280"/>
      <c r="G2" s="280"/>
      <c r="H2" s="358"/>
      <c r="I2" s="359"/>
      <c r="J2" s="18"/>
      <c r="K2" s="270">
        <f>Tipy!J2</f>
        <v>44779.666666666664</v>
      </c>
      <c r="L2" s="271"/>
      <c r="M2" s="271"/>
      <c r="N2" s="271"/>
      <c r="O2" s="316"/>
      <c r="P2" s="335"/>
      <c r="Q2" s="21"/>
      <c r="R2" s="270">
        <f>Tipy!P2</f>
        <v>44788.666666666664</v>
      </c>
      <c r="S2" s="271"/>
      <c r="T2" s="271"/>
      <c r="U2" s="271"/>
      <c r="V2" s="316"/>
      <c r="W2" s="335"/>
      <c r="X2" s="21"/>
      <c r="Y2" s="270">
        <f>Tipy!V2</f>
        <v>44795.666666666664</v>
      </c>
      <c r="Z2" s="271"/>
      <c r="AA2" s="271"/>
      <c r="AB2" s="271"/>
      <c r="AC2" s="316"/>
      <c r="AD2" s="335"/>
      <c r="AE2" s="21"/>
      <c r="AF2" s="270">
        <f>Tipy!AB2</f>
        <v>44800.666666666664</v>
      </c>
      <c r="AG2" s="271"/>
      <c r="AH2" s="271"/>
      <c r="AI2" s="271"/>
      <c r="AJ2" s="316"/>
      <c r="AK2" s="335"/>
      <c r="AL2" s="21"/>
      <c r="AM2" s="270">
        <f>Tipy!AH2</f>
        <v>44804.666666666664</v>
      </c>
      <c r="AN2" s="271"/>
      <c r="AO2" s="271"/>
      <c r="AP2" s="271"/>
      <c r="AQ2" s="316"/>
      <c r="AR2" s="335"/>
      <c r="AS2" s="21"/>
      <c r="AT2" s="270">
        <f>Tipy!AN2</f>
        <v>44807.666666666664</v>
      </c>
      <c r="AU2" s="271"/>
      <c r="AV2" s="271"/>
      <c r="AW2" s="271"/>
      <c r="AX2" s="316"/>
      <c r="AY2" s="335"/>
      <c r="AZ2" s="21"/>
      <c r="BA2" s="244">
        <f>Tipy!AT2</f>
        <v>44811.875</v>
      </c>
      <c r="BB2" s="245"/>
      <c r="BC2" s="245"/>
      <c r="BD2" s="245"/>
      <c r="BE2" s="336"/>
      <c r="BF2" s="337"/>
      <c r="BG2" s="21"/>
      <c r="BH2" s="270">
        <f>Tipy!AZ2</f>
        <v>44986.875</v>
      </c>
      <c r="BI2" s="271"/>
      <c r="BJ2" s="271"/>
      <c r="BK2" s="271"/>
      <c r="BL2" s="316"/>
      <c r="BM2" s="335"/>
      <c r="BN2" s="21"/>
      <c r="BO2" s="244">
        <f>Tipy!BF2</f>
        <v>44817.875</v>
      </c>
      <c r="BP2" s="245"/>
      <c r="BQ2" s="245"/>
      <c r="BR2" s="245"/>
      <c r="BS2" s="336"/>
      <c r="BT2" s="337"/>
      <c r="BU2" s="21"/>
      <c r="BV2" s="270">
        <f>Tipy!BL2</f>
        <v>45020.875</v>
      </c>
      <c r="BW2" s="271"/>
      <c r="BX2" s="271"/>
      <c r="BY2" s="271"/>
      <c r="BZ2" s="316"/>
      <c r="CA2" s="335"/>
      <c r="CB2" s="21"/>
      <c r="CC2" s="270">
        <f>Tipy!BR2</f>
        <v>44835.666666666664</v>
      </c>
      <c r="CD2" s="271"/>
      <c r="CE2" s="271"/>
      <c r="CF2" s="271"/>
      <c r="CG2" s="316"/>
      <c r="CH2" s="335"/>
      <c r="CI2" s="21"/>
      <c r="CJ2" s="244">
        <f>Tipy!BX2</f>
        <v>44838.875</v>
      </c>
      <c r="CK2" s="245"/>
      <c r="CL2" s="245"/>
      <c r="CM2" s="245"/>
      <c r="CN2" s="336"/>
      <c r="CO2" s="337"/>
      <c r="CP2" s="21"/>
      <c r="CQ2" s="270">
        <f>Tipy!CD2</f>
        <v>44842.666666666664</v>
      </c>
      <c r="CR2" s="271"/>
      <c r="CS2" s="271"/>
      <c r="CT2" s="271"/>
      <c r="CU2" s="316"/>
      <c r="CV2" s="335"/>
      <c r="CW2" s="21"/>
      <c r="CX2" s="244">
        <f>Tipy!CJ2</f>
        <v>44846.875</v>
      </c>
      <c r="CY2" s="245"/>
      <c r="CZ2" s="245"/>
      <c r="DA2" s="245"/>
      <c r="DB2" s="336"/>
      <c r="DC2" s="337"/>
      <c r="DD2" s="21"/>
      <c r="DE2" s="270">
        <f>Tipy!CP2</f>
        <v>44850.729166666664</v>
      </c>
      <c r="DF2" s="271"/>
      <c r="DG2" s="271"/>
      <c r="DH2" s="271"/>
      <c r="DI2" s="316"/>
      <c r="DJ2" s="335"/>
      <c r="DK2" s="21"/>
      <c r="DL2" s="270">
        <f>Tipy!CV2</f>
        <v>44853.854166666664</v>
      </c>
      <c r="DM2" s="271"/>
      <c r="DN2" s="271"/>
      <c r="DO2" s="271"/>
      <c r="DP2" s="316"/>
      <c r="DQ2" s="335"/>
      <c r="DR2" s="21"/>
      <c r="DS2" s="270">
        <f>Tipy!DB2</f>
        <v>44856.5625</v>
      </c>
      <c r="DT2" s="271"/>
      <c r="DU2" s="271"/>
      <c r="DV2" s="271"/>
      <c r="DW2" s="316"/>
      <c r="DX2" s="335"/>
      <c r="DY2" s="21"/>
      <c r="DZ2" s="244">
        <f>Tipy!DH2</f>
        <v>44860.875</v>
      </c>
      <c r="EA2" s="245"/>
      <c r="EB2" s="245"/>
      <c r="EC2" s="245"/>
      <c r="ED2" s="336"/>
      <c r="EE2" s="337"/>
      <c r="EF2" s="21"/>
      <c r="EG2" s="270">
        <f>Tipy!DN2</f>
        <v>44863.864583333336</v>
      </c>
      <c r="EH2" s="271"/>
      <c r="EI2" s="271"/>
      <c r="EJ2" s="271"/>
      <c r="EK2" s="316"/>
      <c r="EL2" s="335"/>
      <c r="EM2" s="21"/>
      <c r="EN2" s="244">
        <f>Tipy!DT2</f>
        <v>44866.875</v>
      </c>
      <c r="EO2" s="245"/>
      <c r="EP2" s="245"/>
      <c r="EQ2" s="245"/>
      <c r="ER2" s="336"/>
      <c r="ES2" s="337"/>
      <c r="ET2" s="21"/>
      <c r="EU2" s="270">
        <f>Tipy!DZ2</f>
        <v>44870.729166666664</v>
      </c>
      <c r="EV2" s="271"/>
      <c r="EW2" s="271"/>
      <c r="EX2" s="271"/>
      <c r="EY2" s="316"/>
      <c r="EZ2" s="335"/>
      <c r="FA2" s="21"/>
      <c r="FB2" s="254">
        <f>Tipy!EF2</f>
        <v>44874.875</v>
      </c>
      <c r="FC2" s="255"/>
      <c r="FD2" s="255"/>
      <c r="FE2" s="255"/>
      <c r="FF2" s="349"/>
      <c r="FG2" s="354"/>
      <c r="FH2" s="21"/>
      <c r="FI2" s="270">
        <f>Tipy!EL2</f>
        <v>44877.666666666664</v>
      </c>
      <c r="FJ2" s="271"/>
      <c r="FK2" s="271"/>
      <c r="FL2" s="271"/>
      <c r="FM2" s="316"/>
      <c r="FN2" s="335"/>
      <c r="FO2" s="21"/>
      <c r="FP2" s="254">
        <f>Tipy!ER2</f>
        <v>44915.666666666664</v>
      </c>
      <c r="FQ2" s="255"/>
      <c r="FR2" s="255"/>
      <c r="FS2" s="255"/>
      <c r="FT2" s="349"/>
      <c r="FU2" s="354"/>
      <c r="FV2" s="21"/>
      <c r="FW2" s="270">
        <f>Tipy!EX2</f>
        <v>44921.666666666664</v>
      </c>
      <c r="FX2" s="271"/>
      <c r="FY2" s="271"/>
      <c r="FZ2" s="271"/>
      <c r="GA2" s="316"/>
      <c r="GB2" s="335"/>
      <c r="GC2" s="21"/>
      <c r="GD2" s="270">
        <f>Tipy!FD2</f>
        <v>44926.666666666664</v>
      </c>
      <c r="GE2" s="271"/>
      <c r="GF2" s="271"/>
      <c r="GG2" s="271"/>
      <c r="GH2" s="316"/>
      <c r="GI2" s="335"/>
      <c r="GJ2" s="21"/>
      <c r="GK2" s="270">
        <f>Tipy!FJ2</f>
        <v>44928.666666666664</v>
      </c>
      <c r="GL2" s="271"/>
      <c r="GM2" s="271"/>
      <c r="GN2" s="271"/>
      <c r="GO2" s="316"/>
      <c r="GP2" s="335"/>
      <c r="GQ2" s="21"/>
      <c r="GR2" s="262">
        <f>Tipy!FP2</f>
        <v>44933.875</v>
      </c>
      <c r="GS2" s="263"/>
      <c r="GT2" s="263"/>
      <c r="GU2" s="263"/>
      <c r="GV2" s="346"/>
      <c r="GW2" s="347"/>
      <c r="GX2" s="21"/>
      <c r="GY2" s="352">
        <f>Tipy!FV2</f>
        <v>44943.864583333336</v>
      </c>
      <c r="GZ2" s="353"/>
      <c r="HA2" s="353"/>
      <c r="HB2" s="353"/>
      <c r="HC2" s="351"/>
      <c r="HD2" s="355"/>
      <c r="HE2" s="21"/>
      <c r="HF2" s="270">
        <f>Tipy!GB2</f>
        <v>44940.666666666664</v>
      </c>
      <c r="HG2" s="271"/>
      <c r="HH2" s="271"/>
      <c r="HI2" s="271"/>
      <c r="HJ2" s="316"/>
      <c r="HK2" s="335"/>
      <c r="HL2" s="21"/>
      <c r="HM2" s="270">
        <f>Tipy!GH2</f>
        <v>44947.5625</v>
      </c>
      <c r="HN2" s="271"/>
      <c r="HO2" s="271"/>
      <c r="HP2" s="271"/>
      <c r="HQ2" s="316"/>
      <c r="HR2" s="335"/>
      <c r="HS2" s="21"/>
      <c r="HT2" s="254">
        <f>Tipy!GN2</f>
        <v>44949.666666666664</v>
      </c>
      <c r="HU2" s="255"/>
      <c r="HV2" s="255"/>
      <c r="HW2" s="255"/>
      <c r="HX2" s="349"/>
      <c r="HY2" s="354"/>
      <c r="HZ2" s="21"/>
      <c r="IA2" s="262">
        <f>Tipy!GT2</f>
        <v>44955.604166666664</v>
      </c>
      <c r="IB2" s="263"/>
      <c r="IC2" s="263"/>
      <c r="ID2" s="263"/>
      <c r="IE2" s="346"/>
      <c r="IF2" s="347"/>
      <c r="IG2" s="21"/>
      <c r="IH2" s="254">
        <f>Tipy!GZ2</f>
        <v>44956.666666666664</v>
      </c>
      <c r="II2" s="255"/>
      <c r="IJ2" s="255"/>
      <c r="IK2" s="255"/>
      <c r="IL2" s="349"/>
      <c r="IM2" s="354"/>
      <c r="IN2" s="21"/>
      <c r="IO2" s="270">
        <f>Tipy!HF2</f>
        <v>44961.666666666664</v>
      </c>
      <c r="IP2" s="271"/>
      <c r="IQ2" s="271"/>
      <c r="IR2" s="271"/>
      <c r="IS2" s="316"/>
      <c r="IT2" s="335"/>
      <c r="IU2" s="21"/>
      <c r="IV2" s="270">
        <f>Tipy!HL2</f>
        <v>44970.875</v>
      </c>
      <c r="IW2" s="271"/>
      <c r="IX2" s="271"/>
      <c r="IY2" s="271"/>
      <c r="IZ2" s="316"/>
      <c r="JA2" s="335"/>
      <c r="JB2" s="21"/>
      <c r="JC2" s="244">
        <f>Tipy!HR2</f>
        <v>44978.875</v>
      </c>
      <c r="JD2" s="245"/>
      <c r="JE2" s="245"/>
      <c r="JF2" s="245"/>
      <c r="JG2" s="336"/>
      <c r="JH2" s="337"/>
      <c r="JI2" s="21"/>
      <c r="JJ2" s="270">
        <f>Tipy!HX2</f>
        <v>44975.666666666664</v>
      </c>
      <c r="JK2" s="271"/>
      <c r="JL2" s="271"/>
      <c r="JM2" s="271"/>
      <c r="JN2" s="316"/>
      <c r="JO2" s="335"/>
      <c r="JP2" s="21"/>
      <c r="JQ2" s="270">
        <f>Tipy!ID2</f>
        <v>44982.864583333336</v>
      </c>
      <c r="JR2" s="271"/>
      <c r="JS2" s="271"/>
      <c r="JT2" s="271"/>
      <c r="JU2" s="316"/>
      <c r="JV2" s="335"/>
      <c r="JW2" s="21"/>
      <c r="JX2" s="254">
        <f>Tipy!IJ2</f>
        <v>44983.666666666664</v>
      </c>
      <c r="JY2" s="255"/>
      <c r="JZ2" s="255"/>
      <c r="KA2" s="255"/>
      <c r="KB2" s="349"/>
      <c r="KC2" s="354"/>
      <c r="KD2" s="21"/>
      <c r="KE2" s="262">
        <f>Tipy!IP2</f>
        <v>44986.666666666664</v>
      </c>
      <c r="KF2" s="263"/>
      <c r="KG2" s="263"/>
      <c r="KH2" s="263"/>
      <c r="KI2" s="346"/>
      <c r="KJ2" s="347"/>
      <c r="KK2" s="21"/>
      <c r="KL2" s="270">
        <f>Tipy!IV2</f>
        <v>44990.729166666664</v>
      </c>
      <c r="KM2" s="271"/>
      <c r="KN2" s="271"/>
      <c r="KO2" s="271"/>
      <c r="KP2" s="316"/>
      <c r="KQ2" s="335"/>
      <c r="KR2" s="21"/>
      <c r="KS2" s="244">
        <f>Tipy!JB2</f>
        <v>45000.875</v>
      </c>
      <c r="KT2" s="245"/>
      <c r="KU2" s="245"/>
      <c r="KV2" s="245"/>
      <c r="KW2" s="336"/>
      <c r="KX2" s="337"/>
      <c r="KY2" s="21"/>
      <c r="KZ2" s="270">
        <f>Tipy!JH2</f>
        <v>44996.5625</v>
      </c>
      <c r="LA2" s="271"/>
      <c r="LB2" s="271"/>
      <c r="LC2" s="271"/>
      <c r="LD2" s="316"/>
      <c r="LE2" s="335"/>
      <c r="LF2" s="21"/>
      <c r="LG2" s="270">
        <f>Tipy!JN2</f>
        <v>45049.875</v>
      </c>
      <c r="LH2" s="271"/>
      <c r="LI2" s="271"/>
      <c r="LJ2" s="271"/>
      <c r="LK2" s="316"/>
      <c r="LL2" s="335"/>
      <c r="LM2" s="21"/>
      <c r="LN2" s="262">
        <f>Tipy!JT2</f>
        <v>45003.666666666664</v>
      </c>
      <c r="LO2" s="263"/>
      <c r="LP2" s="263"/>
      <c r="LQ2" s="263"/>
      <c r="LR2" s="346"/>
      <c r="LS2" s="347"/>
      <c r="LT2" s="21"/>
      <c r="LU2" s="270">
        <f>Tipy!JZ2</f>
        <v>45017.5625</v>
      </c>
      <c r="LV2" s="271"/>
      <c r="LW2" s="271"/>
      <c r="LX2" s="271"/>
      <c r="LY2" s="316"/>
      <c r="LZ2" s="335"/>
      <c r="MA2" s="21"/>
      <c r="MB2" s="270">
        <f>Tipy!KF2</f>
        <v>45025.729166666664</v>
      </c>
      <c r="MC2" s="271"/>
      <c r="MD2" s="271"/>
      <c r="ME2" s="271"/>
      <c r="MF2" s="316"/>
      <c r="MG2" s="335"/>
      <c r="MH2" s="21"/>
      <c r="MI2" s="244">
        <f>Tipy!KL2</f>
        <v>45027.875</v>
      </c>
      <c r="MJ2" s="245"/>
      <c r="MK2" s="245"/>
      <c r="ML2" s="245"/>
      <c r="MM2" s="336"/>
      <c r="MN2" s="337"/>
      <c r="MO2" s="21"/>
      <c r="MP2" s="270">
        <f>Tipy!KR2</f>
        <v>45033.875</v>
      </c>
      <c r="MQ2" s="271"/>
      <c r="MR2" s="271"/>
      <c r="MS2" s="271"/>
      <c r="MT2" s="316"/>
      <c r="MU2" s="335"/>
      <c r="MV2" s="21"/>
      <c r="MW2" s="244">
        <f>Tipy!KX2</f>
        <v>45034.875</v>
      </c>
      <c r="MX2" s="245"/>
      <c r="MY2" s="245"/>
      <c r="MZ2" s="245"/>
      <c r="NA2" s="336"/>
      <c r="NB2" s="337"/>
      <c r="NC2" s="21"/>
      <c r="ND2" s="270">
        <f>Tipy!LD2</f>
        <v>45038.666666666664</v>
      </c>
      <c r="NE2" s="271"/>
      <c r="NF2" s="271"/>
      <c r="NG2" s="271"/>
      <c r="NH2" s="316"/>
      <c r="NI2" s="335"/>
      <c r="NJ2" s="21"/>
      <c r="NK2" s="262">
        <f>Tipy!LJ2</f>
        <v>45038.666666666664</v>
      </c>
      <c r="NL2" s="263"/>
      <c r="NM2" s="263"/>
      <c r="NN2" s="263"/>
      <c r="NO2" s="346"/>
      <c r="NP2" s="347"/>
      <c r="NQ2" s="21"/>
      <c r="NR2" s="270">
        <f>Tipy!LP2</f>
        <v>45041.666666666664</v>
      </c>
      <c r="NS2" s="271"/>
      <c r="NT2" s="271"/>
      <c r="NU2" s="271"/>
      <c r="NV2" s="316"/>
      <c r="NW2" s="335"/>
      <c r="NX2" s="21"/>
      <c r="NY2" s="270">
        <f>Tipy!LV2</f>
        <v>45046.729166666664</v>
      </c>
      <c r="NZ2" s="271"/>
      <c r="OA2" s="271"/>
      <c r="OB2" s="271"/>
      <c r="OC2" s="316"/>
      <c r="OD2" s="335"/>
      <c r="OE2" s="21"/>
      <c r="OF2" s="270">
        <f>Tipy!MB2</f>
        <v>45052.666666666664</v>
      </c>
      <c r="OG2" s="271"/>
      <c r="OH2" s="271"/>
      <c r="OI2" s="271"/>
      <c r="OJ2" s="316"/>
      <c r="OK2" s="335"/>
      <c r="OL2" s="21"/>
      <c r="OM2" s="244">
        <f>Tipy!MH2</f>
        <v>45055.875</v>
      </c>
      <c r="ON2" s="245"/>
      <c r="OO2" s="245"/>
      <c r="OP2" s="245"/>
      <c r="OQ2" s="336"/>
      <c r="OR2" s="337"/>
      <c r="OS2" s="21"/>
      <c r="OT2" s="270">
        <f>Tipy!MN2</f>
        <v>45059.666666666664</v>
      </c>
      <c r="OU2" s="271"/>
      <c r="OV2" s="271"/>
      <c r="OW2" s="271"/>
      <c r="OX2" s="316"/>
      <c r="OY2" s="335"/>
      <c r="OZ2" s="21"/>
      <c r="PA2" s="244">
        <f>Tipy!MT2</f>
        <v>45062.875</v>
      </c>
      <c r="PB2" s="245"/>
      <c r="PC2" s="245"/>
      <c r="PD2" s="245"/>
      <c r="PE2" s="336"/>
      <c r="PF2" s="337"/>
      <c r="PG2" s="21"/>
      <c r="PH2" s="270">
        <f>Tipy!MZ2</f>
        <v>45066.666666666664</v>
      </c>
      <c r="PI2" s="271"/>
      <c r="PJ2" s="271"/>
      <c r="PK2" s="271"/>
      <c r="PL2" s="316"/>
      <c r="PM2" s="335"/>
      <c r="PN2" s="21"/>
      <c r="PO2" s="270">
        <f>Tipy!NF2</f>
        <v>45074.666666666664</v>
      </c>
      <c r="PP2" s="271"/>
      <c r="PQ2" s="271"/>
      <c r="PR2" s="271"/>
      <c r="PS2" s="316"/>
      <c r="PT2" s="335"/>
      <c r="PU2" s="21"/>
      <c r="PV2" s="262">
        <f>Tipy!NL2</f>
        <v>45080.666666666664</v>
      </c>
      <c r="PW2" s="263"/>
      <c r="PX2" s="263"/>
      <c r="PY2" s="263"/>
      <c r="PZ2" s="346"/>
      <c r="QA2" s="347"/>
      <c r="QB2" s="21"/>
      <c r="QC2" s="244">
        <f>Tipy!NR2</f>
        <v>45087.875</v>
      </c>
      <c r="QD2" s="245"/>
      <c r="QE2" s="245"/>
      <c r="QF2" s="245"/>
      <c r="QG2" s="336"/>
      <c r="QH2" s="337"/>
    </row>
    <row r="3" spans="1:452" ht="18" customHeight="1" thickBot="1" x14ac:dyDescent="0.25">
      <c r="A3" s="356"/>
      <c r="B3" s="356"/>
      <c r="C3" s="356"/>
      <c r="D3" s="281" t="str">
        <f>Tipy!D3</f>
        <v>Man City</v>
      </c>
      <c r="E3" s="282"/>
      <c r="F3" s="282"/>
      <c r="G3" s="87">
        <v>1</v>
      </c>
      <c r="H3" s="88" t="s">
        <v>0</v>
      </c>
      <c r="I3" s="89">
        <v>3</v>
      </c>
      <c r="J3" s="18"/>
      <c r="K3" s="248" t="str">
        <f>Tipy!J3</f>
        <v>Fulham (V)</v>
      </c>
      <c r="L3" s="249"/>
      <c r="M3" s="249"/>
      <c r="N3" s="26">
        <v>2</v>
      </c>
      <c r="O3" s="27" t="s">
        <v>0</v>
      </c>
      <c r="P3" s="28">
        <v>2</v>
      </c>
      <c r="Q3" s="25"/>
      <c r="R3" s="248" t="str">
        <f>Tipy!P3</f>
        <v>CrPalace (D)</v>
      </c>
      <c r="S3" s="249"/>
      <c r="T3" s="249"/>
      <c r="U3" s="26">
        <v>1</v>
      </c>
      <c r="V3" s="27" t="s">
        <v>0</v>
      </c>
      <c r="W3" s="28">
        <v>1</v>
      </c>
      <c r="X3" s="25"/>
      <c r="Y3" s="248" t="str">
        <f>Tipy!V3</f>
        <v>ManUtd (V)</v>
      </c>
      <c r="Z3" s="249"/>
      <c r="AA3" s="249"/>
      <c r="AB3" s="26">
        <v>2</v>
      </c>
      <c r="AC3" s="27" t="s">
        <v>0</v>
      </c>
      <c r="AD3" s="28">
        <v>1</v>
      </c>
      <c r="AE3" s="25"/>
      <c r="AF3" s="248" t="str">
        <f>Tipy!AB3</f>
        <v>B`mouth (D)</v>
      </c>
      <c r="AG3" s="249"/>
      <c r="AH3" s="249"/>
      <c r="AI3" s="26">
        <v>9</v>
      </c>
      <c r="AJ3" s="27" t="s">
        <v>0</v>
      </c>
      <c r="AK3" s="28">
        <v>0</v>
      </c>
      <c r="AL3" s="25"/>
      <c r="AM3" s="248" t="str">
        <f>Tipy!AH3</f>
        <v>Newcastle (D)</v>
      </c>
      <c r="AN3" s="249"/>
      <c r="AO3" s="249"/>
      <c r="AP3" s="26">
        <v>2</v>
      </c>
      <c r="AQ3" s="27" t="s">
        <v>0</v>
      </c>
      <c r="AR3" s="28">
        <v>1</v>
      </c>
      <c r="AS3" s="25"/>
      <c r="AT3" s="248" t="str">
        <f>Tipy!AN3</f>
        <v>Everton (V)</v>
      </c>
      <c r="AU3" s="249"/>
      <c r="AV3" s="249"/>
      <c r="AW3" s="26">
        <v>0</v>
      </c>
      <c r="AX3" s="27" t="s">
        <v>0</v>
      </c>
      <c r="AY3" s="28">
        <v>0</v>
      </c>
      <c r="AZ3" s="25"/>
      <c r="BA3" s="326" t="s">
        <v>333</v>
      </c>
      <c r="BB3" s="327"/>
      <c r="BC3" s="327"/>
      <c r="BD3" s="22">
        <v>4</v>
      </c>
      <c r="BE3" s="23" t="s">
        <v>0</v>
      </c>
      <c r="BF3" s="24">
        <v>1</v>
      </c>
      <c r="BG3" s="25"/>
      <c r="BH3" s="248" t="str">
        <f>Tipy!AZ3</f>
        <v>Wolves (D)</v>
      </c>
      <c r="BI3" s="249"/>
      <c r="BJ3" s="249"/>
      <c r="BK3" s="26">
        <v>2</v>
      </c>
      <c r="BL3" s="27" t="s">
        <v>0</v>
      </c>
      <c r="BM3" s="28">
        <v>0</v>
      </c>
      <c r="BN3" s="25"/>
      <c r="BO3" s="246" t="str">
        <f>IF(Tipy!BF3="","",Tipy!BF3)</f>
        <v>Ajax (D)</v>
      </c>
      <c r="BP3" s="247"/>
      <c r="BQ3" s="247"/>
      <c r="BR3" s="22">
        <v>2</v>
      </c>
      <c r="BS3" s="23" t="s">
        <v>0</v>
      </c>
      <c r="BT3" s="24">
        <v>1</v>
      </c>
      <c r="BU3" s="25"/>
      <c r="BV3" s="248" t="str">
        <f>Tipy!BL3</f>
        <v>Chelsea (V)</v>
      </c>
      <c r="BW3" s="249"/>
      <c r="BX3" s="249"/>
      <c r="BY3" s="26">
        <v>0</v>
      </c>
      <c r="BZ3" s="27" t="s">
        <v>0</v>
      </c>
      <c r="CA3" s="28">
        <v>0</v>
      </c>
      <c r="CB3" s="25"/>
      <c r="CC3" s="248" t="str">
        <f>Tipy!BR3</f>
        <v>Brighton (D)</v>
      </c>
      <c r="CD3" s="249"/>
      <c r="CE3" s="249"/>
      <c r="CF3" s="26">
        <v>3</v>
      </c>
      <c r="CG3" s="27" t="s">
        <v>0</v>
      </c>
      <c r="CH3" s="28">
        <v>3</v>
      </c>
      <c r="CI3" s="25"/>
      <c r="CJ3" s="246" t="str">
        <f>IF(Tipy!BX3="","",Tipy!BX3)</f>
        <v>Rangers (D)</v>
      </c>
      <c r="CK3" s="247"/>
      <c r="CL3" s="247"/>
      <c r="CM3" s="22">
        <v>2</v>
      </c>
      <c r="CN3" s="23" t="s">
        <v>0</v>
      </c>
      <c r="CO3" s="24">
        <v>0</v>
      </c>
      <c r="CP3" s="25"/>
      <c r="CQ3" s="248" t="str">
        <f>Tipy!CD3</f>
        <v>Arsenal (V)</v>
      </c>
      <c r="CR3" s="249"/>
      <c r="CS3" s="249"/>
      <c r="CT3" s="26">
        <v>3</v>
      </c>
      <c r="CU3" s="27" t="s">
        <v>0</v>
      </c>
      <c r="CV3" s="28">
        <v>2</v>
      </c>
      <c r="CW3" s="25"/>
      <c r="CX3" s="246" t="str">
        <f>IF(Tipy!CJ3="","",Tipy!CJ3)</f>
        <v>Rangers (V)</v>
      </c>
      <c r="CY3" s="247"/>
      <c r="CZ3" s="247"/>
      <c r="DA3" s="22">
        <v>1</v>
      </c>
      <c r="DB3" s="23" t="s">
        <v>0</v>
      </c>
      <c r="DC3" s="24">
        <v>7</v>
      </c>
      <c r="DD3" s="25"/>
      <c r="DE3" s="248" t="str">
        <f>Tipy!CP3</f>
        <v>ManCity (D)</v>
      </c>
      <c r="DF3" s="249"/>
      <c r="DG3" s="249"/>
      <c r="DH3" s="26">
        <v>1</v>
      </c>
      <c r="DI3" s="27" t="s">
        <v>0</v>
      </c>
      <c r="DJ3" s="28">
        <v>0</v>
      </c>
      <c r="DK3" s="25"/>
      <c r="DL3" s="248" t="str">
        <f>Tipy!CV3</f>
        <v>West Ham (D)</v>
      </c>
      <c r="DM3" s="249"/>
      <c r="DN3" s="249"/>
      <c r="DO3" s="26">
        <v>1</v>
      </c>
      <c r="DP3" s="27" t="s">
        <v>0</v>
      </c>
      <c r="DQ3" s="28">
        <v>0</v>
      </c>
      <c r="DR3" s="25"/>
      <c r="DS3" s="248" t="str">
        <f>Tipy!DB3</f>
        <v>Nottingham (V)</v>
      </c>
      <c r="DT3" s="249"/>
      <c r="DU3" s="249"/>
      <c r="DV3" s="26">
        <v>1</v>
      </c>
      <c r="DW3" s="27" t="s">
        <v>0</v>
      </c>
      <c r="DX3" s="28">
        <v>0</v>
      </c>
      <c r="DY3" s="25"/>
      <c r="DZ3" s="246" t="str">
        <f>IF(Tipy!DH3="","",Tipy!DH3)</f>
        <v>Ajax (V)</v>
      </c>
      <c r="EA3" s="247"/>
      <c r="EB3" s="247"/>
      <c r="EC3" s="22">
        <v>0</v>
      </c>
      <c r="ED3" s="23" t="s">
        <v>0</v>
      </c>
      <c r="EE3" s="24">
        <v>3</v>
      </c>
      <c r="EF3" s="25"/>
      <c r="EG3" s="248" t="str">
        <f>Tipy!DN3</f>
        <v>Leeds (D)</v>
      </c>
      <c r="EH3" s="249"/>
      <c r="EI3" s="249"/>
      <c r="EJ3" s="26">
        <v>1</v>
      </c>
      <c r="EK3" s="27" t="s">
        <v>0</v>
      </c>
      <c r="EL3" s="28">
        <v>2</v>
      </c>
      <c r="EM3" s="25"/>
      <c r="EN3" s="246" t="str">
        <f>IF(Tipy!DT3="","",Tipy!DT3)</f>
        <v>Neapol (D)</v>
      </c>
      <c r="EO3" s="247"/>
      <c r="EP3" s="247"/>
      <c r="EQ3" s="22">
        <v>2</v>
      </c>
      <c r="ER3" s="23" t="s">
        <v>0</v>
      </c>
      <c r="ES3" s="24">
        <v>0</v>
      </c>
      <c r="ET3" s="25"/>
      <c r="EU3" s="248" t="str">
        <f>Tipy!DZ3</f>
        <v>Tottenham (V)</v>
      </c>
      <c r="EV3" s="249"/>
      <c r="EW3" s="249"/>
      <c r="EX3" s="26">
        <v>1</v>
      </c>
      <c r="EY3" s="27" t="s">
        <v>0</v>
      </c>
      <c r="EZ3" s="28">
        <v>2</v>
      </c>
      <c r="FA3" s="25"/>
      <c r="FB3" s="256" t="str">
        <f>IF(Tipy!EF3="","",Tipy!EF3)</f>
        <v>Derby County (D)</v>
      </c>
      <c r="FC3" s="257"/>
      <c r="FD3" s="257"/>
      <c r="FE3" s="55">
        <v>0</v>
      </c>
      <c r="FF3" s="56" t="s">
        <v>0</v>
      </c>
      <c r="FG3" s="57">
        <v>0</v>
      </c>
      <c r="FH3" s="25"/>
      <c r="FI3" s="248" t="str">
        <f>Tipy!EL3</f>
        <v>Saints (D)</v>
      </c>
      <c r="FJ3" s="249"/>
      <c r="FK3" s="249"/>
      <c r="FL3" s="26">
        <v>3</v>
      </c>
      <c r="FM3" s="27" t="s">
        <v>0</v>
      </c>
      <c r="FN3" s="28">
        <v>1</v>
      </c>
      <c r="FO3" s="25"/>
      <c r="FP3" s="256" t="str">
        <f>IF(Tipy!ER3="","",Tipy!ER3)</f>
        <v>Man City (V)</v>
      </c>
      <c r="FQ3" s="257"/>
      <c r="FR3" s="257"/>
      <c r="FS3" s="55">
        <v>3</v>
      </c>
      <c r="FT3" s="56" t="s">
        <v>0</v>
      </c>
      <c r="FU3" s="57">
        <v>2</v>
      </c>
      <c r="FV3" s="25"/>
      <c r="FW3" s="248" t="str">
        <f>Tipy!EX3</f>
        <v>A.Villa (V)</v>
      </c>
      <c r="FX3" s="249"/>
      <c r="FY3" s="249"/>
      <c r="FZ3" s="26">
        <v>1</v>
      </c>
      <c r="GA3" s="27" t="s">
        <v>0</v>
      </c>
      <c r="GB3" s="28">
        <v>3</v>
      </c>
      <c r="GC3" s="25"/>
      <c r="GD3" s="248" t="str">
        <f>Tipy!FD3</f>
        <v>Leicester (D)</v>
      </c>
      <c r="GE3" s="249"/>
      <c r="GF3" s="249"/>
      <c r="GG3" s="26">
        <v>2</v>
      </c>
      <c r="GH3" s="27" t="s">
        <v>0</v>
      </c>
      <c r="GI3" s="28">
        <v>1</v>
      </c>
      <c r="GJ3" s="25"/>
      <c r="GK3" s="248" t="str">
        <f>Tipy!FJ3</f>
        <v>Brentford (V)</v>
      </c>
      <c r="GL3" s="249"/>
      <c r="GM3" s="249"/>
      <c r="GN3" s="26">
        <v>3</v>
      </c>
      <c r="GO3" s="27" t="s">
        <v>0</v>
      </c>
      <c r="GP3" s="28">
        <v>1</v>
      </c>
      <c r="GQ3" s="25"/>
      <c r="GR3" s="264" t="str">
        <f>IF(Tipy!FP3="","",Tipy!FP3)</f>
        <v>Wolves (D)</v>
      </c>
      <c r="GS3" s="265"/>
      <c r="GT3" s="265"/>
      <c r="GU3" s="58">
        <v>2</v>
      </c>
      <c r="GV3" s="59" t="s">
        <v>0</v>
      </c>
      <c r="GW3" s="60">
        <v>2</v>
      </c>
      <c r="GX3" s="25"/>
      <c r="GY3" s="313" t="str">
        <f>IF(Tipy!FV3="","",Tipy!FV3)</f>
        <v>Wolves (V)</v>
      </c>
      <c r="GZ3" s="314"/>
      <c r="HA3" s="314"/>
      <c r="HB3" s="227">
        <v>0</v>
      </c>
      <c r="HC3" s="228" t="s">
        <v>0</v>
      </c>
      <c r="HD3" s="229">
        <v>1</v>
      </c>
      <c r="HE3" s="25"/>
      <c r="HF3" s="248" t="str">
        <f>Tipy!GB3</f>
        <v>Brighton (V)</v>
      </c>
      <c r="HG3" s="249"/>
      <c r="HH3" s="249"/>
      <c r="HI3" s="26">
        <v>3</v>
      </c>
      <c r="HJ3" s="27" t="s">
        <v>0</v>
      </c>
      <c r="HK3" s="28">
        <v>0</v>
      </c>
      <c r="HL3" s="25"/>
      <c r="HM3" s="248" t="str">
        <f>Tipy!GH3</f>
        <v>Chelsea (D)</v>
      </c>
      <c r="HN3" s="249"/>
      <c r="HO3" s="249"/>
      <c r="HP3" s="26">
        <v>0</v>
      </c>
      <c r="HQ3" s="27" t="s">
        <v>0</v>
      </c>
      <c r="HR3" s="28">
        <v>0</v>
      </c>
      <c r="HS3" s="25"/>
      <c r="HT3" s="256" t="str">
        <f>IF(Tipy!GN3="","",Tipy!GN3)</f>
        <v/>
      </c>
      <c r="HU3" s="257"/>
      <c r="HV3" s="257"/>
      <c r="HW3" s="55"/>
      <c r="HX3" s="56" t="s">
        <v>0</v>
      </c>
      <c r="HY3" s="57"/>
      <c r="HZ3" s="25"/>
      <c r="IA3" s="264" t="str">
        <f>IF(Tipy!GT3="","",Tipy!GT3)</f>
        <v>Brighton (V)</v>
      </c>
      <c r="IB3" s="265"/>
      <c r="IC3" s="265"/>
      <c r="ID3" s="58">
        <v>2</v>
      </c>
      <c r="IE3" s="59" t="s">
        <v>0</v>
      </c>
      <c r="IF3" s="60">
        <v>1</v>
      </c>
      <c r="IG3" s="25"/>
      <c r="IH3" s="256" t="str">
        <f>IF(Tipy!GZ3="","",Tipy!GZ3)</f>
        <v/>
      </c>
      <c r="II3" s="257"/>
      <c r="IJ3" s="257"/>
      <c r="IK3" s="55"/>
      <c r="IL3" s="56" t="s">
        <v>0</v>
      </c>
      <c r="IM3" s="57"/>
      <c r="IN3" s="25"/>
      <c r="IO3" s="311" t="str">
        <f>Tipy!HF3</f>
        <v>Wolves (V)</v>
      </c>
      <c r="IP3" s="312"/>
      <c r="IQ3" s="312"/>
      <c r="IR3" s="26">
        <v>3</v>
      </c>
      <c r="IS3" s="27" t="s">
        <v>0</v>
      </c>
      <c r="IT3" s="28">
        <v>0</v>
      </c>
      <c r="IU3" s="25"/>
      <c r="IV3" s="248" t="str">
        <f>Tipy!HL3</f>
        <v>Everton (D)</v>
      </c>
      <c r="IW3" s="249"/>
      <c r="IX3" s="249"/>
      <c r="IY3" s="26">
        <v>2</v>
      </c>
      <c r="IZ3" s="27" t="s">
        <v>0</v>
      </c>
      <c r="JA3" s="28">
        <v>0</v>
      </c>
      <c r="JB3" s="25"/>
      <c r="JC3" s="246" t="str">
        <f>IF(Tipy!HR3="","",Tipy!HR3)</f>
        <v>Real Madrid (D)</v>
      </c>
      <c r="JD3" s="247"/>
      <c r="JE3" s="247"/>
      <c r="JF3" s="22">
        <v>2</v>
      </c>
      <c r="JG3" s="23" t="s">
        <v>0</v>
      </c>
      <c r="JH3" s="24">
        <v>5</v>
      </c>
      <c r="JI3" s="25"/>
      <c r="JJ3" s="248" t="str">
        <f>Tipy!HX3</f>
        <v>Newcastle (V)</v>
      </c>
      <c r="JK3" s="249"/>
      <c r="JL3" s="249"/>
      <c r="JM3" s="26">
        <v>0</v>
      </c>
      <c r="JN3" s="27" t="s">
        <v>0</v>
      </c>
      <c r="JO3" s="28">
        <v>2</v>
      </c>
      <c r="JP3" s="25"/>
      <c r="JQ3" s="248" t="str">
        <f>Tipy!ID3</f>
        <v>CrPalace (V)</v>
      </c>
      <c r="JR3" s="249"/>
      <c r="JS3" s="249"/>
      <c r="JT3" s="26">
        <v>0</v>
      </c>
      <c r="JU3" s="27" t="s">
        <v>0</v>
      </c>
      <c r="JV3" s="28">
        <v>0</v>
      </c>
      <c r="JW3" s="25"/>
      <c r="JX3" s="256" t="str">
        <f>IF(Tipy!IJ3="","",Tipy!IJ3)</f>
        <v/>
      </c>
      <c r="JY3" s="257"/>
      <c r="JZ3" s="257"/>
      <c r="KA3" s="55"/>
      <c r="KB3" s="56" t="s">
        <v>0</v>
      </c>
      <c r="KC3" s="57"/>
      <c r="KD3" s="25"/>
      <c r="KE3" s="264" t="str">
        <f>IF(Tipy!IP3="","",Tipy!IP3)</f>
        <v/>
      </c>
      <c r="KF3" s="265"/>
      <c r="KG3" s="265"/>
      <c r="KH3" s="58"/>
      <c r="KI3" s="59" t="s">
        <v>0</v>
      </c>
      <c r="KJ3" s="60"/>
      <c r="KK3" s="25"/>
      <c r="KL3" s="248" t="str">
        <f>Tipy!IV3</f>
        <v>Man Utd (D)</v>
      </c>
      <c r="KM3" s="249"/>
      <c r="KN3" s="249"/>
      <c r="KO3" s="26">
        <v>7</v>
      </c>
      <c r="KP3" s="27" t="s">
        <v>0</v>
      </c>
      <c r="KQ3" s="28">
        <v>0</v>
      </c>
      <c r="KR3" s="25"/>
      <c r="KS3" s="246" t="str">
        <f>IF(Tipy!JB3="","",Tipy!JB3)</f>
        <v>Real Madrid (V)</v>
      </c>
      <c r="KT3" s="247"/>
      <c r="KU3" s="247"/>
      <c r="KV3" s="22">
        <v>1</v>
      </c>
      <c r="KW3" s="23" t="s">
        <v>0</v>
      </c>
      <c r="KX3" s="24">
        <v>0</v>
      </c>
      <c r="KY3" s="25"/>
      <c r="KZ3" s="248" t="str">
        <f>Tipy!JH3</f>
        <v>B`mouth (V)</v>
      </c>
      <c r="LA3" s="249"/>
      <c r="LB3" s="249"/>
      <c r="LC3" s="26">
        <v>1</v>
      </c>
      <c r="LD3" s="27" t="s">
        <v>0</v>
      </c>
      <c r="LE3" s="28">
        <v>0</v>
      </c>
      <c r="LF3" s="25"/>
      <c r="LG3" s="248" t="str">
        <f>Tipy!JN3</f>
        <v>Fulham (D)</v>
      </c>
      <c r="LH3" s="249"/>
      <c r="LI3" s="249"/>
      <c r="LJ3" s="26">
        <v>1</v>
      </c>
      <c r="LK3" s="27" t="s">
        <v>0</v>
      </c>
      <c r="LL3" s="28">
        <v>0</v>
      </c>
      <c r="LM3" s="25"/>
      <c r="LN3" s="264" t="str">
        <f>IF(Tipy!JT3="","",Tipy!JT3)</f>
        <v/>
      </c>
      <c r="LO3" s="265"/>
      <c r="LP3" s="265"/>
      <c r="LQ3" s="58"/>
      <c r="LR3" s="59" t="s">
        <v>0</v>
      </c>
      <c r="LS3" s="60"/>
      <c r="LT3" s="25"/>
      <c r="LU3" s="248" t="str">
        <f>Tipy!JZ3</f>
        <v>ManCity (V)</v>
      </c>
      <c r="LV3" s="249"/>
      <c r="LW3" s="249"/>
      <c r="LX3" s="26">
        <v>4</v>
      </c>
      <c r="LY3" s="27" t="s">
        <v>0</v>
      </c>
      <c r="LZ3" s="28">
        <v>1</v>
      </c>
      <c r="MA3" s="25"/>
      <c r="MB3" s="248" t="str">
        <f>Tipy!KF3</f>
        <v>Arsenal (D)</v>
      </c>
      <c r="MC3" s="249"/>
      <c r="MD3" s="249"/>
      <c r="ME3" s="26">
        <v>2</v>
      </c>
      <c r="MF3" s="27" t="s">
        <v>0</v>
      </c>
      <c r="MG3" s="28">
        <v>2</v>
      </c>
      <c r="MH3" s="25"/>
      <c r="MI3" s="246" t="str">
        <f>IF(Tipy!KL3="","",Tipy!KL3)</f>
        <v/>
      </c>
      <c r="MJ3" s="247"/>
      <c r="MK3" s="247"/>
      <c r="ML3" s="22"/>
      <c r="MM3" s="23" t="s">
        <v>0</v>
      </c>
      <c r="MN3" s="24"/>
      <c r="MO3" s="25"/>
      <c r="MP3" s="248" t="str">
        <f>Tipy!KR3</f>
        <v>Leeds (V)</v>
      </c>
      <c r="MQ3" s="249"/>
      <c r="MR3" s="249"/>
      <c r="MS3" s="26">
        <v>1</v>
      </c>
      <c r="MT3" s="27" t="s">
        <v>0</v>
      </c>
      <c r="MU3" s="28">
        <v>6</v>
      </c>
      <c r="MV3" s="25"/>
      <c r="MW3" s="246" t="str">
        <f>IF(Tipy!KX3="","",Tipy!KX3)</f>
        <v/>
      </c>
      <c r="MX3" s="247"/>
      <c r="MY3" s="247"/>
      <c r="MZ3" s="22"/>
      <c r="NA3" s="23" t="s">
        <v>0</v>
      </c>
      <c r="NB3" s="24"/>
      <c r="NC3" s="25"/>
      <c r="ND3" s="248" t="str">
        <f>Tipy!LD3</f>
        <v>Nott`ham (D)</v>
      </c>
      <c r="NE3" s="249"/>
      <c r="NF3" s="249"/>
      <c r="NG3" s="26">
        <v>3</v>
      </c>
      <c r="NH3" s="27" t="s">
        <v>0</v>
      </c>
      <c r="NI3" s="28">
        <v>2</v>
      </c>
      <c r="NJ3" s="25"/>
      <c r="NK3" s="264" t="str">
        <f>IF(Tipy!LJ3="","",Tipy!LJ3)</f>
        <v/>
      </c>
      <c r="NL3" s="265"/>
      <c r="NM3" s="265"/>
      <c r="NN3" s="58"/>
      <c r="NO3" s="59" t="s">
        <v>0</v>
      </c>
      <c r="NP3" s="60"/>
      <c r="NQ3" s="25"/>
      <c r="NR3" s="248" t="str">
        <f>Tipy!LP3</f>
        <v>West Ham (V)</v>
      </c>
      <c r="NS3" s="249"/>
      <c r="NT3" s="249"/>
      <c r="NU3" s="26">
        <v>1</v>
      </c>
      <c r="NV3" s="27" t="s">
        <v>0</v>
      </c>
      <c r="NW3" s="28">
        <v>2</v>
      </c>
      <c r="NX3" s="25"/>
      <c r="NY3" s="238" t="str">
        <f>Tipy!LV3</f>
        <v>Tottenham (D)</v>
      </c>
      <c r="NZ3" s="239"/>
      <c r="OA3" s="239"/>
      <c r="OB3" s="26">
        <v>4</v>
      </c>
      <c r="OC3" s="27" t="s">
        <v>0</v>
      </c>
      <c r="OD3" s="28">
        <v>3</v>
      </c>
      <c r="OE3" s="25"/>
      <c r="OF3" s="248" t="str">
        <f>Tipy!MB3</f>
        <v>Brentford (D)</v>
      </c>
      <c r="OG3" s="249"/>
      <c r="OH3" s="249"/>
      <c r="OI3" s="26">
        <v>1</v>
      </c>
      <c r="OJ3" s="27" t="s">
        <v>0</v>
      </c>
      <c r="OK3" s="28">
        <v>0</v>
      </c>
      <c r="OL3" s="25"/>
      <c r="OM3" s="246" t="str">
        <f>IF(Tipy!MH3="","",Tipy!MH3)</f>
        <v/>
      </c>
      <c r="ON3" s="247"/>
      <c r="OO3" s="247"/>
      <c r="OP3" s="22"/>
      <c r="OQ3" s="23" t="s">
        <v>0</v>
      </c>
      <c r="OR3" s="24"/>
      <c r="OS3" s="25"/>
      <c r="OT3" s="248" t="str">
        <f>Tipy!MN3</f>
        <v>Leicester (V)</v>
      </c>
      <c r="OU3" s="249"/>
      <c r="OV3" s="249"/>
      <c r="OW3" s="26">
        <v>0</v>
      </c>
      <c r="OX3" s="27" t="s">
        <v>0</v>
      </c>
      <c r="OY3" s="28">
        <v>3</v>
      </c>
      <c r="OZ3" s="25"/>
      <c r="PA3" s="246" t="str">
        <f>IF(Tipy!MT3="","",Tipy!MT3)</f>
        <v/>
      </c>
      <c r="PB3" s="247"/>
      <c r="PC3" s="247"/>
      <c r="PD3" s="22"/>
      <c r="PE3" s="23" t="s">
        <v>0</v>
      </c>
      <c r="PF3" s="24"/>
      <c r="PG3" s="25"/>
      <c r="PH3" s="248" t="str">
        <f>Tipy!MZ3</f>
        <v>A.Villa (D)</v>
      </c>
      <c r="PI3" s="249"/>
      <c r="PJ3" s="249"/>
      <c r="PK3" s="26">
        <v>1</v>
      </c>
      <c r="PL3" s="27" t="s">
        <v>0</v>
      </c>
      <c r="PM3" s="28">
        <v>1</v>
      </c>
      <c r="PN3" s="25"/>
      <c r="PO3" s="248" t="str">
        <f>Tipy!NF3</f>
        <v>Saints (V)</v>
      </c>
      <c r="PP3" s="249"/>
      <c r="PQ3" s="249"/>
      <c r="PR3" s="26"/>
      <c r="PS3" s="27" t="s">
        <v>0</v>
      </c>
      <c r="PT3" s="28"/>
      <c r="PU3" s="25"/>
      <c r="PV3" s="264" t="str">
        <f>IF(Tipy!NL3="","",Tipy!NL3)</f>
        <v/>
      </c>
      <c r="PW3" s="265"/>
      <c r="PX3" s="265"/>
      <c r="PY3" s="58"/>
      <c r="PZ3" s="59" t="s">
        <v>0</v>
      </c>
      <c r="QA3" s="60"/>
      <c r="QB3" s="25"/>
      <c r="QC3" s="246" t="str">
        <f>IF(Tipy!NR3="","",Tipy!NR3)</f>
        <v/>
      </c>
      <c r="QD3" s="247"/>
      <c r="QE3" s="247"/>
      <c r="QF3" s="22"/>
      <c r="QG3" s="23" t="s">
        <v>0</v>
      </c>
      <c r="QH3" s="24"/>
    </row>
    <row r="4" spans="1:452" ht="5.0999999999999996" customHeight="1" thickBot="1" x14ac:dyDescent="0.25">
      <c r="A4" s="356"/>
      <c r="B4" s="356"/>
      <c r="C4" s="356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 x14ac:dyDescent="0.2">
      <c r="A5" s="356"/>
      <c r="B5" s="356"/>
      <c r="C5" s="356"/>
      <c r="D5" s="296" t="s">
        <v>43</v>
      </c>
      <c r="E5" s="294"/>
      <c r="F5" s="297"/>
      <c r="G5" s="293" t="s">
        <v>44</v>
      </c>
      <c r="H5" s="294"/>
      <c r="I5" s="295"/>
      <c r="J5" s="153"/>
      <c r="K5" s="296" t="s">
        <v>43</v>
      </c>
      <c r="L5" s="294"/>
      <c r="M5" s="297"/>
      <c r="N5" s="293" t="s">
        <v>44</v>
      </c>
      <c r="O5" s="294"/>
      <c r="P5" s="295"/>
      <c r="Q5" s="173"/>
      <c r="R5" s="296" t="s">
        <v>43</v>
      </c>
      <c r="S5" s="294"/>
      <c r="T5" s="297"/>
      <c r="U5" s="293" t="s">
        <v>44</v>
      </c>
      <c r="V5" s="294"/>
      <c r="W5" s="295"/>
      <c r="X5" s="173"/>
      <c r="Y5" s="296" t="s">
        <v>43</v>
      </c>
      <c r="Z5" s="294"/>
      <c r="AA5" s="297"/>
      <c r="AB5" s="293" t="s">
        <v>44</v>
      </c>
      <c r="AC5" s="294"/>
      <c r="AD5" s="295"/>
      <c r="AE5" s="173"/>
      <c r="AF5" s="296" t="s">
        <v>43</v>
      </c>
      <c r="AG5" s="294"/>
      <c r="AH5" s="297"/>
      <c r="AI5" s="293" t="s">
        <v>44</v>
      </c>
      <c r="AJ5" s="294"/>
      <c r="AK5" s="295"/>
      <c r="AL5" s="173"/>
      <c r="AM5" s="296" t="s">
        <v>43</v>
      </c>
      <c r="AN5" s="294"/>
      <c r="AO5" s="297"/>
      <c r="AP5" s="293" t="s">
        <v>44</v>
      </c>
      <c r="AQ5" s="294"/>
      <c r="AR5" s="295"/>
      <c r="AS5" s="173"/>
      <c r="AT5" s="296" t="s">
        <v>43</v>
      </c>
      <c r="AU5" s="294"/>
      <c r="AV5" s="297"/>
      <c r="AW5" s="293" t="s">
        <v>44</v>
      </c>
      <c r="AX5" s="294"/>
      <c r="AY5" s="295"/>
      <c r="AZ5" s="173"/>
      <c r="BA5" s="296" t="s">
        <v>43</v>
      </c>
      <c r="BB5" s="294"/>
      <c r="BC5" s="297"/>
      <c r="BD5" s="293" t="s">
        <v>44</v>
      </c>
      <c r="BE5" s="294"/>
      <c r="BF5" s="295"/>
      <c r="BG5" s="173"/>
      <c r="BH5" s="296" t="s">
        <v>43</v>
      </c>
      <c r="BI5" s="294"/>
      <c r="BJ5" s="297"/>
      <c r="BK5" s="293" t="s">
        <v>44</v>
      </c>
      <c r="BL5" s="294"/>
      <c r="BM5" s="295"/>
      <c r="BN5" s="173"/>
      <c r="BO5" s="296" t="s">
        <v>43</v>
      </c>
      <c r="BP5" s="294"/>
      <c r="BQ5" s="297"/>
      <c r="BR5" s="293" t="s">
        <v>44</v>
      </c>
      <c r="BS5" s="294"/>
      <c r="BT5" s="295"/>
      <c r="BU5" s="173"/>
      <c r="BV5" s="296" t="s">
        <v>43</v>
      </c>
      <c r="BW5" s="294"/>
      <c r="BX5" s="297"/>
      <c r="BY5" s="293" t="s">
        <v>44</v>
      </c>
      <c r="BZ5" s="294"/>
      <c r="CA5" s="295"/>
      <c r="CB5" s="173"/>
      <c r="CC5" s="296" t="s">
        <v>43</v>
      </c>
      <c r="CD5" s="294"/>
      <c r="CE5" s="297"/>
      <c r="CF5" s="293" t="s">
        <v>44</v>
      </c>
      <c r="CG5" s="294"/>
      <c r="CH5" s="295"/>
      <c r="CI5" s="173"/>
      <c r="CJ5" s="296" t="s">
        <v>43</v>
      </c>
      <c r="CK5" s="294"/>
      <c r="CL5" s="297"/>
      <c r="CM5" s="293" t="s">
        <v>44</v>
      </c>
      <c r="CN5" s="294"/>
      <c r="CO5" s="295"/>
      <c r="CP5" s="173"/>
      <c r="CQ5" s="296" t="s">
        <v>43</v>
      </c>
      <c r="CR5" s="294"/>
      <c r="CS5" s="297"/>
      <c r="CT5" s="293" t="s">
        <v>44</v>
      </c>
      <c r="CU5" s="294"/>
      <c r="CV5" s="295"/>
      <c r="CW5" s="173"/>
      <c r="CX5" s="296" t="s">
        <v>43</v>
      </c>
      <c r="CY5" s="294"/>
      <c r="CZ5" s="297"/>
      <c r="DA5" s="293" t="s">
        <v>44</v>
      </c>
      <c r="DB5" s="294"/>
      <c r="DC5" s="295"/>
      <c r="DD5" s="173"/>
      <c r="DE5" s="296" t="s">
        <v>43</v>
      </c>
      <c r="DF5" s="294"/>
      <c r="DG5" s="297"/>
      <c r="DH5" s="293" t="s">
        <v>44</v>
      </c>
      <c r="DI5" s="294"/>
      <c r="DJ5" s="295"/>
      <c r="DK5" s="173"/>
      <c r="DL5" s="296" t="s">
        <v>43</v>
      </c>
      <c r="DM5" s="294"/>
      <c r="DN5" s="297"/>
      <c r="DO5" s="293" t="s">
        <v>44</v>
      </c>
      <c r="DP5" s="294"/>
      <c r="DQ5" s="295"/>
      <c r="DR5" s="173"/>
      <c r="DS5" s="296" t="s">
        <v>43</v>
      </c>
      <c r="DT5" s="294"/>
      <c r="DU5" s="297"/>
      <c r="DV5" s="293" t="s">
        <v>44</v>
      </c>
      <c r="DW5" s="294"/>
      <c r="DX5" s="295"/>
      <c r="DY5" s="173"/>
      <c r="DZ5" s="296" t="s">
        <v>43</v>
      </c>
      <c r="EA5" s="294"/>
      <c r="EB5" s="297"/>
      <c r="EC5" s="293" t="s">
        <v>44</v>
      </c>
      <c r="ED5" s="294"/>
      <c r="EE5" s="295"/>
      <c r="EF5" s="173"/>
      <c r="EG5" s="296" t="s">
        <v>43</v>
      </c>
      <c r="EH5" s="294"/>
      <c r="EI5" s="297"/>
      <c r="EJ5" s="293" t="s">
        <v>44</v>
      </c>
      <c r="EK5" s="294"/>
      <c r="EL5" s="295"/>
      <c r="EM5" s="173"/>
      <c r="EN5" s="296" t="s">
        <v>43</v>
      </c>
      <c r="EO5" s="294"/>
      <c r="EP5" s="297"/>
      <c r="EQ5" s="293" t="s">
        <v>44</v>
      </c>
      <c r="ER5" s="294"/>
      <c r="ES5" s="295"/>
      <c r="ET5" s="173"/>
      <c r="EU5" s="296" t="s">
        <v>43</v>
      </c>
      <c r="EV5" s="294"/>
      <c r="EW5" s="297"/>
      <c r="EX5" s="293" t="s">
        <v>44</v>
      </c>
      <c r="EY5" s="294"/>
      <c r="EZ5" s="295"/>
      <c r="FA5" s="173"/>
      <c r="FB5" s="296" t="s">
        <v>43</v>
      </c>
      <c r="FC5" s="294"/>
      <c r="FD5" s="297"/>
      <c r="FE5" s="293" t="s">
        <v>44</v>
      </c>
      <c r="FF5" s="294"/>
      <c r="FG5" s="295"/>
      <c r="FH5" s="173"/>
      <c r="FI5" s="296" t="s">
        <v>43</v>
      </c>
      <c r="FJ5" s="294"/>
      <c r="FK5" s="297"/>
      <c r="FL5" s="293" t="s">
        <v>44</v>
      </c>
      <c r="FM5" s="294"/>
      <c r="FN5" s="295"/>
      <c r="FO5" s="173"/>
      <c r="FP5" s="296" t="s">
        <v>43</v>
      </c>
      <c r="FQ5" s="294"/>
      <c r="FR5" s="297"/>
      <c r="FS5" s="293" t="s">
        <v>44</v>
      </c>
      <c r="FT5" s="294"/>
      <c r="FU5" s="295"/>
      <c r="FV5" s="173"/>
      <c r="FW5" s="296" t="s">
        <v>43</v>
      </c>
      <c r="FX5" s="294"/>
      <c r="FY5" s="297"/>
      <c r="FZ5" s="293" t="s">
        <v>44</v>
      </c>
      <c r="GA5" s="294"/>
      <c r="GB5" s="295"/>
      <c r="GC5" s="173"/>
      <c r="GD5" s="296" t="s">
        <v>43</v>
      </c>
      <c r="GE5" s="294"/>
      <c r="GF5" s="297"/>
      <c r="GG5" s="293" t="s">
        <v>44</v>
      </c>
      <c r="GH5" s="294"/>
      <c r="GI5" s="295"/>
      <c r="GJ5" s="173"/>
      <c r="GK5" s="296" t="s">
        <v>43</v>
      </c>
      <c r="GL5" s="294"/>
      <c r="GM5" s="297"/>
      <c r="GN5" s="293" t="s">
        <v>44</v>
      </c>
      <c r="GO5" s="294"/>
      <c r="GP5" s="295"/>
      <c r="GQ5" s="173"/>
      <c r="GR5" s="296" t="s">
        <v>43</v>
      </c>
      <c r="GS5" s="294"/>
      <c r="GT5" s="297"/>
      <c r="GU5" s="293" t="s">
        <v>44</v>
      </c>
      <c r="GV5" s="294"/>
      <c r="GW5" s="295"/>
      <c r="GX5" s="173"/>
      <c r="GY5" s="296" t="s">
        <v>43</v>
      </c>
      <c r="GZ5" s="294"/>
      <c r="HA5" s="297"/>
      <c r="HB5" s="293" t="s">
        <v>44</v>
      </c>
      <c r="HC5" s="294"/>
      <c r="HD5" s="295"/>
      <c r="HE5" s="173"/>
      <c r="HF5" s="296" t="s">
        <v>43</v>
      </c>
      <c r="HG5" s="294"/>
      <c r="HH5" s="297"/>
      <c r="HI5" s="293" t="s">
        <v>44</v>
      </c>
      <c r="HJ5" s="294"/>
      <c r="HK5" s="295"/>
      <c r="HL5" s="173"/>
      <c r="HM5" s="296" t="s">
        <v>43</v>
      </c>
      <c r="HN5" s="294"/>
      <c r="HO5" s="297"/>
      <c r="HP5" s="293" t="s">
        <v>44</v>
      </c>
      <c r="HQ5" s="294"/>
      <c r="HR5" s="295"/>
      <c r="HS5" s="173"/>
      <c r="HT5" s="296" t="s">
        <v>43</v>
      </c>
      <c r="HU5" s="294"/>
      <c r="HV5" s="297"/>
      <c r="HW5" s="293" t="s">
        <v>44</v>
      </c>
      <c r="HX5" s="294"/>
      <c r="HY5" s="295"/>
      <c r="HZ5" s="173"/>
      <c r="IA5" s="296" t="s">
        <v>43</v>
      </c>
      <c r="IB5" s="294"/>
      <c r="IC5" s="297"/>
      <c r="ID5" s="293" t="s">
        <v>44</v>
      </c>
      <c r="IE5" s="294"/>
      <c r="IF5" s="295"/>
      <c r="IG5" s="173"/>
      <c r="IH5" s="296" t="s">
        <v>43</v>
      </c>
      <c r="II5" s="294"/>
      <c r="IJ5" s="297"/>
      <c r="IK5" s="293" t="s">
        <v>44</v>
      </c>
      <c r="IL5" s="294"/>
      <c r="IM5" s="295"/>
      <c r="IN5" s="173"/>
      <c r="IO5" s="296" t="s">
        <v>43</v>
      </c>
      <c r="IP5" s="294"/>
      <c r="IQ5" s="297"/>
      <c r="IR5" s="293" t="s">
        <v>44</v>
      </c>
      <c r="IS5" s="294"/>
      <c r="IT5" s="295"/>
      <c r="IU5" s="173"/>
      <c r="IV5" s="296" t="s">
        <v>43</v>
      </c>
      <c r="IW5" s="294"/>
      <c r="IX5" s="297"/>
      <c r="IY5" s="293" t="s">
        <v>44</v>
      </c>
      <c r="IZ5" s="294"/>
      <c r="JA5" s="295"/>
      <c r="JB5" s="173"/>
      <c r="JC5" s="296" t="s">
        <v>43</v>
      </c>
      <c r="JD5" s="294"/>
      <c r="JE5" s="297"/>
      <c r="JF5" s="293" t="s">
        <v>44</v>
      </c>
      <c r="JG5" s="294"/>
      <c r="JH5" s="295"/>
      <c r="JI5" s="173"/>
      <c r="JJ5" s="296" t="s">
        <v>43</v>
      </c>
      <c r="JK5" s="294"/>
      <c r="JL5" s="297"/>
      <c r="JM5" s="293" t="s">
        <v>44</v>
      </c>
      <c r="JN5" s="294"/>
      <c r="JO5" s="295"/>
      <c r="JP5" s="173"/>
      <c r="JQ5" s="296" t="s">
        <v>43</v>
      </c>
      <c r="JR5" s="294"/>
      <c r="JS5" s="297"/>
      <c r="JT5" s="293" t="s">
        <v>44</v>
      </c>
      <c r="JU5" s="294"/>
      <c r="JV5" s="295"/>
      <c r="JW5" s="173"/>
      <c r="JX5" s="296" t="s">
        <v>43</v>
      </c>
      <c r="JY5" s="294"/>
      <c r="JZ5" s="297"/>
      <c r="KA5" s="293" t="s">
        <v>44</v>
      </c>
      <c r="KB5" s="294"/>
      <c r="KC5" s="295"/>
      <c r="KD5" s="173"/>
      <c r="KE5" s="296" t="s">
        <v>43</v>
      </c>
      <c r="KF5" s="294"/>
      <c r="KG5" s="297"/>
      <c r="KH5" s="293" t="s">
        <v>44</v>
      </c>
      <c r="KI5" s="294"/>
      <c r="KJ5" s="295"/>
      <c r="KK5" s="173"/>
      <c r="KL5" s="296" t="s">
        <v>43</v>
      </c>
      <c r="KM5" s="294"/>
      <c r="KN5" s="297"/>
      <c r="KO5" s="293" t="s">
        <v>44</v>
      </c>
      <c r="KP5" s="294"/>
      <c r="KQ5" s="295"/>
      <c r="KR5" s="173"/>
      <c r="KS5" s="296" t="s">
        <v>43</v>
      </c>
      <c r="KT5" s="294"/>
      <c r="KU5" s="297"/>
      <c r="KV5" s="293" t="s">
        <v>44</v>
      </c>
      <c r="KW5" s="294"/>
      <c r="KX5" s="295"/>
      <c r="KY5" s="173"/>
      <c r="KZ5" s="296" t="s">
        <v>43</v>
      </c>
      <c r="LA5" s="294"/>
      <c r="LB5" s="297"/>
      <c r="LC5" s="293" t="s">
        <v>44</v>
      </c>
      <c r="LD5" s="294"/>
      <c r="LE5" s="295"/>
      <c r="LF5" s="173"/>
      <c r="LG5" s="296" t="s">
        <v>43</v>
      </c>
      <c r="LH5" s="294"/>
      <c r="LI5" s="297"/>
      <c r="LJ5" s="293" t="s">
        <v>44</v>
      </c>
      <c r="LK5" s="294"/>
      <c r="LL5" s="295"/>
      <c r="LM5" s="173"/>
      <c r="LN5" s="296" t="s">
        <v>43</v>
      </c>
      <c r="LO5" s="294"/>
      <c r="LP5" s="297"/>
      <c r="LQ5" s="293" t="s">
        <v>44</v>
      </c>
      <c r="LR5" s="294"/>
      <c r="LS5" s="295"/>
      <c r="LT5" s="173"/>
      <c r="LU5" s="296" t="s">
        <v>43</v>
      </c>
      <c r="LV5" s="294"/>
      <c r="LW5" s="297"/>
      <c r="LX5" s="293" t="s">
        <v>44</v>
      </c>
      <c r="LY5" s="294"/>
      <c r="LZ5" s="295"/>
      <c r="MA5" s="173"/>
      <c r="MB5" s="296" t="s">
        <v>43</v>
      </c>
      <c r="MC5" s="294"/>
      <c r="MD5" s="297"/>
      <c r="ME5" s="293" t="s">
        <v>44</v>
      </c>
      <c r="MF5" s="294"/>
      <c r="MG5" s="295"/>
      <c r="MH5" s="173"/>
      <c r="MI5" s="296" t="s">
        <v>43</v>
      </c>
      <c r="MJ5" s="294"/>
      <c r="MK5" s="297"/>
      <c r="ML5" s="293" t="s">
        <v>44</v>
      </c>
      <c r="MM5" s="294"/>
      <c r="MN5" s="295"/>
      <c r="MO5" s="173"/>
      <c r="MP5" s="296" t="s">
        <v>43</v>
      </c>
      <c r="MQ5" s="294"/>
      <c r="MR5" s="297"/>
      <c r="MS5" s="293" t="s">
        <v>44</v>
      </c>
      <c r="MT5" s="294"/>
      <c r="MU5" s="295"/>
      <c r="MV5" s="173"/>
      <c r="MW5" s="296" t="s">
        <v>43</v>
      </c>
      <c r="MX5" s="294"/>
      <c r="MY5" s="297"/>
      <c r="MZ5" s="293" t="s">
        <v>44</v>
      </c>
      <c r="NA5" s="294"/>
      <c r="NB5" s="295"/>
      <c r="NC5" s="173"/>
      <c r="ND5" s="296" t="s">
        <v>43</v>
      </c>
      <c r="NE5" s="294"/>
      <c r="NF5" s="297"/>
      <c r="NG5" s="293" t="s">
        <v>44</v>
      </c>
      <c r="NH5" s="294"/>
      <c r="NI5" s="295"/>
      <c r="NJ5" s="173"/>
      <c r="NK5" s="296" t="s">
        <v>43</v>
      </c>
      <c r="NL5" s="294"/>
      <c r="NM5" s="297"/>
      <c r="NN5" s="293" t="s">
        <v>44</v>
      </c>
      <c r="NO5" s="294"/>
      <c r="NP5" s="295"/>
      <c r="NQ5" s="173"/>
      <c r="NR5" s="296" t="s">
        <v>43</v>
      </c>
      <c r="NS5" s="294"/>
      <c r="NT5" s="297"/>
      <c r="NU5" s="293" t="s">
        <v>44</v>
      </c>
      <c r="NV5" s="294"/>
      <c r="NW5" s="295"/>
      <c r="NX5" s="173"/>
      <c r="NY5" s="296" t="s">
        <v>43</v>
      </c>
      <c r="NZ5" s="294"/>
      <c r="OA5" s="297"/>
      <c r="OB5" s="293" t="s">
        <v>44</v>
      </c>
      <c r="OC5" s="294"/>
      <c r="OD5" s="295"/>
      <c r="OE5" s="173"/>
      <c r="OF5" s="296" t="s">
        <v>43</v>
      </c>
      <c r="OG5" s="294"/>
      <c r="OH5" s="297"/>
      <c r="OI5" s="293" t="s">
        <v>44</v>
      </c>
      <c r="OJ5" s="294"/>
      <c r="OK5" s="295"/>
      <c r="OL5" s="173"/>
      <c r="OM5" s="296" t="s">
        <v>43</v>
      </c>
      <c r="ON5" s="294"/>
      <c r="OO5" s="297"/>
      <c r="OP5" s="293" t="s">
        <v>44</v>
      </c>
      <c r="OQ5" s="294"/>
      <c r="OR5" s="295"/>
      <c r="OS5" s="173"/>
      <c r="OT5" s="296" t="s">
        <v>43</v>
      </c>
      <c r="OU5" s="294"/>
      <c r="OV5" s="297"/>
      <c r="OW5" s="293" t="s">
        <v>44</v>
      </c>
      <c r="OX5" s="294"/>
      <c r="OY5" s="295"/>
      <c r="OZ5" s="173"/>
      <c r="PA5" s="296" t="s">
        <v>43</v>
      </c>
      <c r="PB5" s="294"/>
      <c r="PC5" s="297"/>
      <c r="PD5" s="293" t="s">
        <v>44</v>
      </c>
      <c r="PE5" s="294"/>
      <c r="PF5" s="295"/>
      <c r="PG5" s="173"/>
      <c r="PH5" s="296" t="s">
        <v>43</v>
      </c>
      <c r="PI5" s="294"/>
      <c r="PJ5" s="297"/>
      <c r="PK5" s="293" t="s">
        <v>44</v>
      </c>
      <c r="PL5" s="294"/>
      <c r="PM5" s="295"/>
      <c r="PN5" s="173"/>
      <c r="PO5" s="296" t="s">
        <v>43</v>
      </c>
      <c r="PP5" s="294"/>
      <c r="PQ5" s="297"/>
      <c r="PR5" s="293" t="s">
        <v>44</v>
      </c>
      <c r="PS5" s="294"/>
      <c r="PT5" s="295"/>
      <c r="PU5" s="173"/>
      <c r="PV5" s="296" t="s">
        <v>43</v>
      </c>
      <c r="PW5" s="294"/>
      <c r="PX5" s="297"/>
      <c r="PY5" s="293" t="s">
        <v>44</v>
      </c>
      <c r="PZ5" s="294"/>
      <c r="QA5" s="295"/>
      <c r="QB5" s="173"/>
      <c r="QC5" s="296" t="s">
        <v>43</v>
      </c>
      <c r="QD5" s="294"/>
      <c r="QE5" s="297"/>
      <c r="QF5" s="293" t="s">
        <v>44</v>
      </c>
      <c r="QG5" s="294"/>
      <c r="QH5" s="295"/>
    </row>
    <row r="6" spans="1:452" ht="12.75" customHeight="1" x14ac:dyDescent="0.2">
      <c r="A6" s="356"/>
      <c r="B6" s="356"/>
      <c r="C6" s="356"/>
      <c r="D6" s="322" t="s">
        <v>257</v>
      </c>
      <c r="E6" s="360"/>
      <c r="F6" s="324"/>
      <c r="G6" s="360" t="s">
        <v>267</v>
      </c>
      <c r="H6" s="360"/>
      <c r="I6" s="325"/>
      <c r="J6" s="209"/>
      <c r="K6" s="322" t="s">
        <v>269</v>
      </c>
      <c r="L6" s="323"/>
      <c r="M6" s="324"/>
      <c r="N6" s="323" t="s">
        <v>267</v>
      </c>
      <c r="O6" s="323"/>
      <c r="P6" s="325"/>
      <c r="Q6" s="210"/>
      <c r="R6" s="338" t="s">
        <v>271</v>
      </c>
      <c r="S6" s="339"/>
      <c r="T6" s="340"/>
      <c r="U6" s="341" t="s">
        <v>260</v>
      </c>
      <c r="V6" s="339"/>
      <c r="W6" s="342"/>
      <c r="X6" s="210"/>
      <c r="Y6" s="322" t="s">
        <v>267</v>
      </c>
      <c r="Z6" s="323"/>
      <c r="AA6" s="324"/>
      <c r="AB6" s="323" t="s">
        <v>270</v>
      </c>
      <c r="AC6" s="323"/>
      <c r="AD6" s="325"/>
      <c r="AE6" s="210"/>
      <c r="AF6" s="328" t="s">
        <v>271</v>
      </c>
      <c r="AG6" s="329"/>
      <c r="AH6" s="330"/>
      <c r="AI6" s="329" t="s">
        <v>266</v>
      </c>
      <c r="AJ6" s="329"/>
      <c r="AK6" s="331"/>
      <c r="AL6" s="210"/>
      <c r="AM6" s="322" t="s">
        <v>266</v>
      </c>
      <c r="AN6" s="323"/>
      <c r="AO6" s="324"/>
      <c r="AP6" s="323" t="s">
        <v>267</v>
      </c>
      <c r="AQ6" s="323"/>
      <c r="AR6" s="325"/>
      <c r="AS6" s="210"/>
      <c r="AT6" s="322"/>
      <c r="AU6" s="323"/>
      <c r="AV6" s="324"/>
      <c r="AW6" s="323"/>
      <c r="AX6" s="323"/>
      <c r="AY6" s="325"/>
      <c r="AZ6" s="210"/>
      <c r="BA6" s="322" t="s">
        <v>271</v>
      </c>
      <c r="BB6" s="323"/>
      <c r="BC6" s="324"/>
      <c r="BD6" s="323" t="s">
        <v>254</v>
      </c>
      <c r="BE6" s="323"/>
      <c r="BF6" s="325"/>
      <c r="BG6" s="148"/>
      <c r="BH6" s="302" t="s">
        <v>250</v>
      </c>
      <c r="BI6" s="303"/>
      <c r="BJ6" s="304"/>
      <c r="BK6" s="303" t="s">
        <v>268</v>
      </c>
      <c r="BL6" s="303"/>
      <c r="BM6" s="305"/>
      <c r="BN6" s="148"/>
      <c r="BO6" s="298" t="s">
        <v>267</v>
      </c>
      <c r="BP6" s="299"/>
      <c r="BQ6" s="300"/>
      <c r="BR6" s="299" t="s">
        <v>268</v>
      </c>
      <c r="BS6" s="299"/>
      <c r="BT6" s="301"/>
      <c r="BU6" s="148"/>
      <c r="BV6" s="298"/>
      <c r="BW6" s="299"/>
      <c r="BX6" s="300"/>
      <c r="BY6" s="299"/>
      <c r="BZ6" s="299"/>
      <c r="CA6" s="301"/>
      <c r="CB6" s="148"/>
      <c r="CC6" s="298" t="s">
        <v>266</v>
      </c>
      <c r="CD6" s="299"/>
      <c r="CE6" s="300"/>
      <c r="CF6" s="299" t="s">
        <v>267</v>
      </c>
      <c r="CG6" s="299"/>
      <c r="CH6" s="301"/>
      <c r="CI6" s="148"/>
      <c r="CJ6" s="302" t="s">
        <v>257</v>
      </c>
      <c r="CK6" s="303"/>
      <c r="CL6" s="304"/>
      <c r="CM6" s="303"/>
      <c r="CN6" s="303"/>
      <c r="CO6" s="305"/>
      <c r="CP6" s="148"/>
      <c r="CQ6" s="298" t="s">
        <v>343</v>
      </c>
      <c r="CR6" s="299"/>
      <c r="CS6" s="300"/>
      <c r="CT6" s="299" t="s">
        <v>345</v>
      </c>
      <c r="CU6" s="299"/>
      <c r="CV6" s="301"/>
      <c r="CW6" s="148"/>
      <c r="CX6" s="298" t="s">
        <v>266</v>
      </c>
      <c r="CY6" s="299"/>
      <c r="CZ6" s="300"/>
      <c r="DA6" s="299" t="s">
        <v>252</v>
      </c>
      <c r="DB6" s="299"/>
      <c r="DC6" s="301"/>
      <c r="DD6" s="148"/>
      <c r="DE6" s="298" t="s">
        <v>267</v>
      </c>
      <c r="DF6" s="299"/>
      <c r="DG6" s="300"/>
      <c r="DH6" s="299" t="s">
        <v>247</v>
      </c>
      <c r="DI6" s="299"/>
      <c r="DJ6" s="301"/>
      <c r="DK6" s="148"/>
      <c r="DL6" s="302" t="s">
        <v>269</v>
      </c>
      <c r="DM6" s="303"/>
      <c r="DN6" s="304"/>
      <c r="DO6" s="303" t="s">
        <v>252</v>
      </c>
      <c r="DP6" s="303"/>
      <c r="DQ6" s="305"/>
      <c r="DR6" s="148"/>
      <c r="DS6" s="298" t="s">
        <v>353</v>
      </c>
      <c r="DT6" s="299"/>
      <c r="DU6" s="300"/>
      <c r="DV6" s="299"/>
      <c r="DW6" s="299"/>
      <c r="DX6" s="301"/>
      <c r="DY6" s="148"/>
      <c r="DZ6" s="298" t="s">
        <v>267</v>
      </c>
      <c r="EA6" s="299"/>
      <c r="EB6" s="300"/>
      <c r="EC6" s="299" t="s">
        <v>262</v>
      </c>
      <c r="ED6" s="299"/>
      <c r="EE6" s="301"/>
      <c r="EF6" s="148"/>
      <c r="EG6" s="298" t="s">
        <v>267</v>
      </c>
      <c r="EH6" s="299"/>
      <c r="EI6" s="300"/>
      <c r="EJ6" s="299" t="s">
        <v>254</v>
      </c>
      <c r="EK6" s="299"/>
      <c r="EL6" s="301"/>
      <c r="EM6" s="148"/>
      <c r="EN6" s="302" t="s">
        <v>267</v>
      </c>
      <c r="EO6" s="303"/>
      <c r="EP6" s="304"/>
      <c r="EQ6" s="303" t="s">
        <v>269</v>
      </c>
      <c r="ER6" s="303"/>
      <c r="ES6" s="305"/>
      <c r="ET6" s="148"/>
      <c r="EU6" s="298" t="s">
        <v>267</v>
      </c>
      <c r="EV6" s="299"/>
      <c r="EW6" s="300"/>
      <c r="EX6" s="299" t="s">
        <v>269</v>
      </c>
      <c r="EY6" s="299"/>
      <c r="EZ6" s="301"/>
      <c r="FA6" s="148"/>
      <c r="FB6" s="298"/>
      <c r="FC6" s="299"/>
      <c r="FD6" s="300"/>
      <c r="FE6" s="299"/>
      <c r="FF6" s="299"/>
      <c r="FG6" s="301"/>
      <c r="FH6" s="148"/>
      <c r="FI6" s="298" t="s">
        <v>266</v>
      </c>
      <c r="FJ6" s="299"/>
      <c r="FK6" s="300"/>
      <c r="FL6" s="299" t="s">
        <v>254</v>
      </c>
      <c r="FM6" s="299"/>
      <c r="FN6" s="301"/>
      <c r="FO6" s="148"/>
      <c r="FP6" s="302" t="s">
        <v>311</v>
      </c>
      <c r="FQ6" s="303"/>
      <c r="FR6" s="304"/>
      <c r="FS6" s="303" t="s">
        <v>310</v>
      </c>
      <c r="FT6" s="303"/>
      <c r="FU6" s="305"/>
      <c r="FV6" s="148"/>
      <c r="FW6" s="298" t="s">
        <v>267</v>
      </c>
      <c r="FX6" s="299"/>
      <c r="FY6" s="300"/>
      <c r="FZ6" s="299" t="s">
        <v>254</v>
      </c>
      <c r="GA6" s="299"/>
      <c r="GB6" s="301"/>
      <c r="GC6" s="148"/>
      <c r="GD6" s="298"/>
      <c r="GE6" s="299"/>
      <c r="GF6" s="300"/>
      <c r="GG6" s="299"/>
      <c r="GH6" s="299"/>
      <c r="GI6" s="301"/>
      <c r="GJ6" s="148"/>
      <c r="GK6" s="298" t="s">
        <v>263</v>
      </c>
      <c r="GL6" s="299"/>
      <c r="GM6" s="300"/>
      <c r="GN6" s="299" t="s">
        <v>257</v>
      </c>
      <c r="GO6" s="299"/>
      <c r="GP6" s="301"/>
      <c r="GQ6" s="148"/>
      <c r="GR6" s="302" t="s">
        <v>269</v>
      </c>
      <c r="GS6" s="303"/>
      <c r="GT6" s="304"/>
      <c r="GU6" s="303" t="s">
        <v>257</v>
      </c>
      <c r="GV6" s="303"/>
      <c r="GW6" s="305"/>
      <c r="GX6" s="148"/>
      <c r="GY6" s="298" t="s">
        <v>265</v>
      </c>
      <c r="GZ6" s="299"/>
      <c r="HA6" s="300"/>
      <c r="HB6" s="299" t="s">
        <v>259</v>
      </c>
      <c r="HC6" s="299"/>
      <c r="HD6" s="301"/>
      <c r="HE6" s="148"/>
      <c r="HF6" s="298"/>
      <c r="HG6" s="299"/>
      <c r="HH6" s="300"/>
      <c r="HI6" s="299"/>
      <c r="HJ6" s="299"/>
      <c r="HK6" s="301"/>
      <c r="HL6" s="148"/>
      <c r="HM6" s="298"/>
      <c r="HN6" s="299"/>
      <c r="HO6" s="300"/>
      <c r="HP6" s="299"/>
      <c r="HQ6" s="299"/>
      <c r="HR6" s="301"/>
      <c r="HS6" s="148"/>
      <c r="HT6" s="302"/>
      <c r="HU6" s="303"/>
      <c r="HV6" s="304"/>
      <c r="HW6" s="303"/>
      <c r="HX6" s="303"/>
      <c r="HY6" s="305"/>
      <c r="HZ6" s="148"/>
      <c r="IA6" s="298" t="s">
        <v>265</v>
      </c>
      <c r="IB6" s="299"/>
      <c r="IC6" s="300"/>
      <c r="ID6" s="299" t="s">
        <v>267</v>
      </c>
      <c r="IE6" s="299"/>
      <c r="IF6" s="301"/>
      <c r="IG6" s="148"/>
      <c r="IH6" s="298"/>
      <c r="II6" s="299"/>
      <c r="IJ6" s="300"/>
      <c r="IK6" s="299"/>
      <c r="IL6" s="299"/>
      <c r="IM6" s="301"/>
      <c r="IN6" s="148"/>
      <c r="IO6" s="298"/>
      <c r="IP6" s="299"/>
      <c r="IQ6" s="300"/>
      <c r="IR6" s="299"/>
      <c r="IS6" s="299"/>
      <c r="IT6" s="301"/>
      <c r="IU6" s="148"/>
      <c r="IV6" s="302" t="s">
        <v>267</v>
      </c>
      <c r="IW6" s="303"/>
      <c r="IX6" s="304"/>
      <c r="IY6" s="303" t="s">
        <v>269</v>
      </c>
      <c r="IZ6" s="303"/>
      <c r="JA6" s="305"/>
      <c r="JB6" s="148"/>
      <c r="JC6" s="298" t="s">
        <v>269</v>
      </c>
      <c r="JD6" s="299"/>
      <c r="JE6" s="300"/>
      <c r="JF6" s="299" t="s">
        <v>267</v>
      </c>
      <c r="JG6" s="299"/>
      <c r="JH6" s="301"/>
      <c r="JI6" s="148"/>
      <c r="JJ6" s="298" t="s">
        <v>269</v>
      </c>
      <c r="JK6" s="299"/>
      <c r="JL6" s="300"/>
      <c r="JM6" s="299" t="s">
        <v>257</v>
      </c>
      <c r="JN6" s="299"/>
      <c r="JO6" s="301"/>
      <c r="JP6" s="148"/>
      <c r="JQ6" s="298"/>
      <c r="JR6" s="299"/>
      <c r="JS6" s="300"/>
      <c r="JT6" s="299"/>
      <c r="JU6" s="299"/>
      <c r="JV6" s="301"/>
      <c r="JW6" s="148"/>
      <c r="JX6" s="302"/>
      <c r="JY6" s="303"/>
      <c r="JZ6" s="304"/>
      <c r="KA6" s="303"/>
      <c r="KB6" s="303"/>
      <c r="KC6" s="305"/>
      <c r="KD6" s="148"/>
      <c r="KE6" s="298"/>
      <c r="KF6" s="299"/>
      <c r="KG6" s="300"/>
      <c r="KH6" s="299"/>
      <c r="KI6" s="299"/>
      <c r="KJ6" s="301"/>
      <c r="KK6" s="148"/>
      <c r="KL6" s="298" t="s">
        <v>374</v>
      </c>
      <c r="KM6" s="299"/>
      <c r="KN6" s="300"/>
      <c r="KO6" s="299" t="s">
        <v>254</v>
      </c>
      <c r="KP6" s="299"/>
      <c r="KQ6" s="301"/>
      <c r="KR6" s="148"/>
      <c r="KS6" s="298" t="s">
        <v>403</v>
      </c>
      <c r="KT6" s="299"/>
      <c r="KU6" s="300"/>
      <c r="KV6" s="299" t="s">
        <v>402</v>
      </c>
      <c r="KW6" s="299"/>
      <c r="KX6" s="301"/>
      <c r="KY6" s="148"/>
      <c r="KZ6" s="302"/>
      <c r="LA6" s="303"/>
      <c r="LB6" s="304"/>
      <c r="LC6" s="303"/>
      <c r="LD6" s="303"/>
      <c r="LE6" s="305"/>
      <c r="LF6" s="148"/>
      <c r="LG6" s="298" t="s">
        <v>267</v>
      </c>
      <c r="LH6" s="299"/>
      <c r="LI6" s="300"/>
      <c r="LJ6" s="299"/>
      <c r="LK6" s="299"/>
      <c r="LL6" s="301"/>
      <c r="LM6" s="148"/>
      <c r="LN6" s="298"/>
      <c r="LO6" s="299"/>
      <c r="LP6" s="300"/>
      <c r="LQ6" s="299"/>
      <c r="LR6" s="299"/>
      <c r="LS6" s="301"/>
      <c r="LT6" s="148"/>
      <c r="LU6" s="298" t="s">
        <v>267</v>
      </c>
      <c r="LV6" s="299"/>
      <c r="LW6" s="300"/>
      <c r="LX6" s="299" t="s">
        <v>268</v>
      </c>
      <c r="LY6" s="299"/>
      <c r="LZ6" s="301"/>
      <c r="MA6" s="148"/>
      <c r="MB6" s="302" t="s">
        <v>343</v>
      </c>
      <c r="MC6" s="303"/>
      <c r="MD6" s="304"/>
      <c r="ME6" s="303"/>
      <c r="MF6" s="303"/>
      <c r="MG6" s="305"/>
      <c r="MH6" s="148"/>
      <c r="MI6" s="298"/>
      <c r="MJ6" s="299"/>
      <c r="MK6" s="300"/>
      <c r="ML6" s="299"/>
      <c r="MM6" s="299"/>
      <c r="MN6" s="301"/>
      <c r="MO6" s="148"/>
      <c r="MP6" s="298" t="s">
        <v>374</v>
      </c>
      <c r="MQ6" s="299"/>
      <c r="MR6" s="300"/>
      <c r="MS6" s="299" t="s">
        <v>257</v>
      </c>
      <c r="MT6" s="299"/>
      <c r="MU6" s="301"/>
      <c r="MV6" s="148"/>
      <c r="MW6" s="298"/>
      <c r="MX6" s="299"/>
      <c r="MY6" s="300"/>
      <c r="MZ6" s="299"/>
      <c r="NA6" s="299"/>
      <c r="NB6" s="301"/>
      <c r="NC6" s="148"/>
      <c r="ND6" s="302" t="s">
        <v>268</v>
      </c>
      <c r="NE6" s="303"/>
      <c r="NF6" s="304"/>
      <c r="NG6" s="303" t="s">
        <v>258</v>
      </c>
      <c r="NH6" s="303"/>
      <c r="NI6" s="305"/>
      <c r="NJ6" s="148"/>
      <c r="NK6" s="298"/>
      <c r="NL6" s="299"/>
      <c r="NM6" s="300"/>
      <c r="NN6" s="299"/>
      <c r="NO6" s="299"/>
      <c r="NP6" s="301"/>
      <c r="NQ6" s="148"/>
      <c r="NR6" s="298" t="s">
        <v>374</v>
      </c>
      <c r="NS6" s="299"/>
      <c r="NT6" s="300"/>
      <c r="NU6" s="299" t="s">
        <v>257</v>
      </c>
      <c r="NV6" s="299"/>
      <c r="NW6" s="301"/>
      <c r="NX6" s="148"/>
      <c r="NY6" s="298" t="s">
        <v>271</v>
      </c>
      <c r="NZ6" s="299"/>
      <c r="OA6" s="300"/>
      <c r="OB6" s="299" t="s">
        <v>257</v>
      </c>
      <c r="OC6" s="299"/>
      <c r="OD6" s="301"/>
      <c r="OE6" s="148"/>
      <c r="OF6" s="302" t="s">
        <v>267</v>
      </c>
      <c r="OG6" s="303"/>
      <c r="OH6" s="304"/>
      <c r="OI6" s="303" t="s">
        <v>250</v>
      </c>
      <c r="OJ6" s="303"/>
      <c r="OK6" s="305"/>
      <c r="OL6" s="148"/>
      <c r="OM6" s="298"/>
      <c r="ON6" s="299"/>
      <c r="OO6" s="300"/>
      <c r="OP6" s="299"/>
      <c r="OQ6" s="299"/>
      <c r="OR6" s="301"/>
      <c r="OS6" s="148"/>
      <c r="OT6" s="298" t="s">
        <v>264</v>
      </c>
      <c r="OU6" s="299"/>
      <c r="OV6" s="300"/>
      <c r="OW6" s="299" t="s">
        <v>267</v>
      </c>
      <c r="OX6" s="299"/>
      <c r="OY6" s="301"/>
      <c r="OZ6" s="148"/>
      <c r="PA6" s="298"/>
      <c r="PB6" s="299"/>
      <c r="PC6" s="300"/>
      <c r="PD6" s="299"/>
      <c r="PE6" s="299"/>
      <c r="PF6" s="301"/>
      <c r="PG6" s="148"/>
      <c r="PH6" s="302" t="s">
        <v>429</v>
      </c>
      <c r="PI6" s="303"/>
      <c r="PJ6" s="304"/>
      <c r="PK6" s="303" t="s">
        <v>430</v>
      </c>
      <c r="PL6" s="303"/>
      <c r="PM6" s="305"/>
      <c r="PN6" s="148"/>
      <c r="PO6" s="298"/>
      <c r="PP6" s="299"/>
      <c r="PQ6" s="300"/>
      <c r="PR6" s="299"/>
      <c r="PS6" s="299"/>
      <c r="PT6" s="301"/>
      <c r="PU6" s="148"/>
      <c r="PV6" s="298"/>
      <c r="PW6" s="299"/>
      <c r="PX6" s="300"/>
      <c r="PY6" s="299"/>
      <c r="PZ6" s="299"/>
      <c r="QA6" s="301"/>
      <c r="QB6" s="148"/>
      <c r="QC6" s="298"/>
      <c r="QD6" s="299"/>
      <c r="QE6" s="300"/>
      <c r="QF6" s="299"/>
      <c r="QG6" s="299"/>
      <c r="QH6" s="301"/>
    </row>
    <row r="7" spans="1:452" ht="12.75" customHeight="1" x14ac:dyDescent="0.2">
      <c r="A7" s="356"/>
      <c r="B7" s="356"/>
      <c r="C7" s="356"/>
      <c r="D7" s="322" t="s">
        <v>267</v>
      </c>
      <c r="E7" s="360"/>
      <c r="F7" s="324"/>
      <c r="G7" s="360"/>
      <c r="H7" s="360"/>
      <c r="I7" s="325"/>
      <c r="J7" s="209"/>
      <c r="K7" s="322" t="s">
        <v>267</v>
      </c>
      <c r="L7" s="323"/>
      <c r="M7" s="324"/>
      <c r="N7" s="323" t="s">
        <v>269</v>
      </c>
      <c r="O7" s="323"/>
      <c r="P7" s="325"/>
      <c r="Q7" s="211"/>
      <c r="R7" s="322"/>
      <c r="S7" s="323"/>
      <c r="T7" s="324"/>
      <c r="U7" s="343"/>
      <c r="V7" s="323"/>
      <c r="W7" s="325"/>
      <c r="X7" s="211"/>
      <c r="Y7" s="322"/>
      <c r="Z7" s="323"/>
      <c r="AA7" s="324"/>
      <c r="AB7" s="323"/>
      <c r="AC7" s="323"/>
      <c r="AD7" s="325"/>
      <c r="AE7" s="211"/>
      <c r="AF7" s="328" t="s">
        <v>250</v>
      </c>
      <c r="AG7" s="329"/>
      <c r="AH7" s="330"/>
      <c r="AI7" s="329" t="s">
        <v>254</v>
      </c>
      <c r="AJ7" s="329"/>
      <c r="AK7" s="331"/>
      <c r="AL7" s="211"/>
      <c r="AM7" s="322" t="s">
        <v>270</v>
      </c>
      <c r="AN7" s="323"/>
      <c r="AO7" s="324"/>
      <c r="AP7" s="323"/>
      <c r="AQ7" s="323"/>
      <c r="AR7" s="325"/>
      <c r="AS7" s="211"/>
      <c r="AT7" s="322"/>
      <c r="AU7" s="323"/>
      <c r="AV7" s="324"/>
      <c r="AW7" s="323"/>
      <c r="AX7" s="323"/>
      <c r="AY7" s="325"/>
      <c r="AZ7" s="211"/>
      <c r="BA7" s="322" t="s">
        <v>334</v>
      </c>
      <c r="BB7" s="323"/>
      <c r="BC7" s="324"/>
      <c r="BD7" s="323"/>
      <c r="BE7" s="323"/>
      <c r="BF7" s="325"/>
      <c r="BG7" s="141"/>
      <c r="BH7" s="302" t="s">
        <v>267</v>
      </c>
      <c r="BI7" s="303"/>
      <c r="BJ7" s="304"/>
      <c r="BK7" s="303" t="s">
        <v>252</v>
      </c>
      <c r="BL7" s="303"/>
      <c r="BM7" s="305"/>
      <c r="BN7" s="141"/>
      <c r="BO7" s="298" t="s">
        <v>255</v>
      </c>
      <c r="BP7" s="299"/>
      <c r="BQ7" s="300"/>
      <c r="BR7" s="299" t="s">
        <v>252</v>
      </c>
      <c r="BS7" s="299"/>
      <c r="BT7" s="301"/>
      <c r="BU7" s="141"/>
      <c r="BV7" s="298"/>
      <c r="BW7" s="299"/>
      <c r="BX7" s="300"/>
      <c r="BY7" s="299"/>
      <c r="BZ7" s="299"/>
      <c r="CA7" s="301"/>
      <c r="CB7" s="141"/>
      <c r="CC7" s="298"/>
      <c r="CD7" s="299"/>
      <c r="CE7" s="300"/>
      <c r="CF7" s="299" t="s">
        <v>271</v>
      </c>
      <c r="CG7" s="299"/>
      <c r="CH7" s="301"/>
      <c r="CI7" s="141"/>
      <c r="CJ7" s="302" t="s">
        <v>267</v>
      </c>
      <c r="CK7" s="303"/>
      <c r="CL7" s="304"/>
      <c r="CM7" s="303"/>
      <c r="CN7" s="303"/>
      <c r="CO7" s="305"/>
      <c r="CP7" s="141"/>
      <c r="CQ7" s="298" t="s">
        <v>269</v>
      </c>
      <c r="CR7" s="299"/>
      <c r="CS7" s="300"/>
      <c r="CT7" s="299" t="s">
        <v>271</v>
      </c>
      <c r="CU7" s="299"/>
      <c r="CV7" s="301"/>
      <c r="CW7" s="141"/>
      <c r="CX7" s="298" t="s">
        <v>269</v>
      </c>
      <c r="CY7" s="299"/>
      <c r="CZ7" s="300"/>
      <c r="DA7" s="299" t="s">
        <v>251</v>
      </c>
      <c r="DB7" s="299"/>
      <c r="DC7" s="301"/>
      <c r="DD7" s="141"/>
      <c r="DE7" s="298"/>
      <c r="DF7" s="299"/>
      <c r="DG7" s="300"/>
      <c r="DH7" s="299"/>
      <c r="DI7" s="299"/>
      <c r="DJ7" s="301"/>
      <c r="DK7" s="141"/>
      <c r="DL7" s="302"/>
      <c r="DM7" s="303"/>
      <c r="DN7" s="304"/>
      <c r="DO7" s="303"/>
      <c r="DP7" s="303"/>
      <c r="DQ7" s="305"/>
      <c r="DR7" s="141"/>
      <c r="DS7" s="298"/>
      <c r="DT7" s="299"/>
      <c r="DU7" s="300"/>
      <c r="DV7" s="299"/>
      <c r="DW7" s="299"/>
      <c r="DX7" s="301"/>
      <c r="DY7" s="141"/>
      <c r="DZ7" s="298" t="s">
        <v>269</v>
      </c>
      <c r="EA7" s="299"/>
      <c r="EB7" s="300"/>
      <c r="EC7" s="299" t="s">
        <v>254</v>
      </c>
      <c r="ED7" s="299"/>
      <c r="EE7" s="301"/>
      <c r="EF7" s="141"/>
      <c r="EG7" s="298"/>
      <c r="EH7" s="299"/>
      <c r="EI7" s="300"/>
      <c r="EJ7" s="299"/>
      <c r="EK7" s="299"/>
      <c r="EL7" s="301"/>
      <c r="EM7" s="141"/>
      <c r="EN7" s="302" t="s">
        <v>269</v>
      </c>
      <c r="EO7" s="303"/>
      <c r="EP7" s="304"/>
      <c r="EQ7" s="303" t="s">
        <v>250</v>
      </c>
      <c r="ER7" s="303"/>
      <c r="ES7" s="305"/>
      <c r="ET7" s="141"/>
      <c r="EU7" s="298" t="s">
        <v>364</v>
      </c>
      <c r="EV7" s="299"/>
      <c r="EW7" s="300"/>
      <c r="EX7" s="299"/>
      <c r="EY7" s="299"/>
      <c r="EZ7" s="301"/>
      <c r="FA7" s="141"/>
      <c r="FB7" s="298"/>
      <c r="FC7" s="299"/>
      <c r="FD7" s="300"/>
      <c r="FE7" s="299"/>
      <c r="FF7" s="299"/>
      <c r="FG7" s="301"/>
      <c r="FH7" s="141"/>
      <c r="FI7" s="298" t="s">
        <v>269</v>
      </c>
      <c r="FJ7" s="299"/>
      <c r="FK7" s="300"/>
      <c r="FL7" s="299" t="s">
        <v>265</v>
      </c>
      <c r="FM7" s="299"/>
      <c r="FN7" s="301"/>
      <c r="FO7" s="141"/>
      <c r="FP7" s="302" t="s">
        <v>270</v>
      </c>
      <c r="FQ7" s="303"/>
      <c r="FR7" s="304"/>
      <c r="FS7" s="303" t="s">
        <v>290</v>
      </c>
      <c r="FT7" s="303"/>
      <c r="FU7" s="305"/>
      <c r="FV7" s="141"/>
      <c r="FW7" s="298" t="s">
        <v>250</v>
      </c>
      <c r="FX7" s="299"/>
      <c r="FY7" s="300"/>
      <c r="FZ7" s="299" t="s">
        <v>267</v>
      </c>
      <c r="GA7" s="299"/>
      <c r="GB7" s="301"/>
      <c r="GC7" s="141"/>
      <c r="GD7" s="298"/>
      <c r="GE7" s="299"/>
      <c r="GF7" s="300"/>
      <c r="GG7" s="299"/>
      <c r="GH7" s="299"/>
      <c r="GI7" s="301"/>
      <c r="GJ7" s="141"/>
      <c r="GK7" s="298"/>
      <c r="GL7" s="299"/>
      <c r="GM7" s="300"/>
      <c r="GN7" s="299"/>
      <c r="GO7" s="299"/>
      <c r="GP7" s="301"/>
      <c r="GQ7" s="141"/>
      <c r="GR7" s="302" t="s">
        <v>267</v>
      </c>
      <c r="GS7" s="303"/>
      <c r="GT7" s="304"/>
      <c r="GU7" s="303"/>
      <c r="GV7" s="303"/>
      <c r="GW7" s="305"/>
      <c r="GX7" s="141"/>
      <c r="GY7" s="298"/>
      <c r="GZ7" s="299"/>
      <c r="HA7" s="300"/>
      <c r="HB7" s="299"/>
      <c r="HC7" s="299"/>
      <c r="HD7" s="301"/>
      <c r="HE7" s="141"/>
      <c r="HF7" s="298"/>
      <c r="HG7" s="299"/>
      <c r="HH7" s="300"/>
      <c r="HI7" s="299"/>
      <c r="HJ7" s="299"/>
      <c r="HK7" s="301"/>
      <c r="HL7" s="141"/>
      <c r="HM7" s="298"/>
      <c r="HN7" s="299"/>
      <c r="HO7" s="300"/>
      <c r="HP7" s="299"/>
      <c r="HQ7" s="299"/>
      <c r="HR7" s="301"/>
      <c r="HS7" s="141"/>
      <c r="HT7" s="302"/>
      <c r="HU7" s="303"/>
      <c r="HV7" s="304"/>
      <c r="HW7" s="303"/>
      <c r="HX7" s="303"/>
      <c r="HY7" s="305"/>
      <c r="HZ7" s="141"/>
      <c r="IA7" s="298" t="s">
        <v>388</v>
      </c>
      <c r="IB7" s="299"/>
      <c r="IC7" s="300"/>
      <c r="ID7" s="299"/>
      <c r="IE7" s="299"/>
      <c r="IF7" s="301"/>
      <c r="IG7" s="141"/>
      <c r="IH7" s="298"/>
      <c r="II7" s="299"/>
      <c r="IJ7" s="300"/>
      <c r="IK7" s="299"/>
      <c r="IL7" s="299"/>
      <c r="IM7" s="301"/>
      <c r="IN7" s="141"/>
      <c r="IO7" s="298"/>
      <c r="IP7" s="299"/>
      <c r="IQ7" s="300"/>
      <c r="IR7" s="299"/>
      <c r="IS7" s="299"/>
      <c r="IT7" s="301"/>
      <c r="IU7" s="141"/>
      <c r="IV7" s="302" t="s">
        <v>374</v>
      </c>
      <c r="IW7" s="303"/>
      <c r="IX7" s="304"/>
      <c r="IY7" s="303" t="s">
        <v>257</v>
      </c>
      <c r="IZ7" s="303"/>
      <c r="JA7" s="305"/>
      <c r="JB7" s="141"/>
      <c r="JC7" s="298" t="s">
        <v>267</v>
      </c>
      <c r="JD7" s="299"/>
      <c r="JE7" s="300"/>
      <c r="JF7" s="299" t="s">
        <v>404</v>
      </c>
      <c r="JG7" s="299"/>
      <c r="JH7" s="301"/>
      <c r="JI7" s="141"/>
      <c r="JJ7" s="298" t="s">
        <v>374</v>
      </c>
      <c r="JK7" s="299"/>
      <c r="JL7" s="300"/>
      <c r="JM7" s="299" t="s">
        <v>267</v>
      </c>
      <c r="JN7" s="299"/>
      <c r="JO7" s="301"/>
      <c r="JP7" s="141"/>
      <c r="JQ7" s="298"/>
      <c r="JR7" s="299"/>
      <c r="JS7" s="300"/>
      <c r="JT7" s="299"/>
      <c r="JU7" s="299"/>
      <c r="JV7" s="301"/>
      <c r="JW7" s="141"/>
      <c r="JX7" s="302"/>
      <c r="JY7" s="303"/>
      <c r="JZ7" s="304"/>
      <c r="KA7" s="303"/>
      <c r="KB7" s="303"/>
      <c r="KC7" s="305"/>
      <c r="KD7" s="141"/>
      <c r="KE7" s="298"/>
      <c r="KF7" s="299"/>
      <c r="KG7" s="300"/>
      <c r="KH7" s="299"/>
      <c r="KI7" s="299"/>
      <c r="KJ7" s="301"/>
      <c r="KK7" s="141"/>
      <c r="KL7" s="298" t="s">
        <v>269</v>
      </c>
      <c r="KM7" s="299"/>
      <c r="KN7" s="300"/>
      <c r="KO7" s="299" t="s">
        <v>262</v>
      </c>
      <c r="KP7" s="299"/>
      <c r="KQ7" s="301"/>
      <c r="KR7" s="141"/>
      <c r="KS7" s="298"/>
      <c r="KT7" s="299"/>
      <c r="KU7" s="300"/>
      <c r="KV7" s="299"/>
      <c r="KW7" s="299"/>
      <c r="KX7" s="301"/>
      <c r="KY7" s="141"/>
      <c r="KZ7" s="302"/>
      <c r="LA7" s="303"/>
      <c r="LB7" s="304"/>
      <c r="LC7" s="303"/>
      <c r="LD7" s="303"/>
      <c r="LE7" s="305"/>
      <c r="LF7" s="141"/>
      <c r="LG7" s="298"/>
      <c r="LH7" s="299"/>
      <c r="LI7" s="300"/>
      <c r="LJ7" s="299"/>
      <c r="LK7" s="299"/>
      <c r="LL7" s="301"/>
      <c r="LM7" s="141"/>
      <c r="LN7" s="298"/>
      <c r="LO7" s="299"/>
      <c r="LP7" s="300"/>
      <c r="LQ7" s="299"/>
      <c r="LR7" s="299"/>
      <c r="LS7" s="301"/>
      <c r="LT7" s="141"/>
      <c r="LU7" s="298" t="s">
        <v>354</v>
      </c>
      <c r="LV7" s="299"/>
      <c r="LW7" s="300"/>
      <c r="LX7" s="299" t="s">
        <v>412</v>
      </c>
      <c r="LY7" s="299"/>
      <c r="LZ7" s="301"/>
      <c r="MA7" s="141"/>
      <c r="MB7" s="302" t="s">
        <v>341</v>
      </c>
      <c r="MC7" s="303"/>
      <c r="MD7" s="304"/>
      <c r="ME7" s="303" t="s">
        <v>343</v>
      </c>
      <c r="MF7" s="303"/>
      <c r="MG7" s="305"/>
      <c r="MH7" s="141"/>
      <c r="MI7" s="298"/>
      <c r="MJ7" s="299"/>
      <c r="MK7" s="300"/>
      <c r="ML7" s="299"/>
      <c r="MM7" s="299"/>
      <c r="MN7" s="301"/>
      <c r="MO7" s="141"/>
      <c r="MP7" s="298" t="s">
        <v>267</v>
      </c>
      <c r="MQ7" s="299"/>
      <c r="MR7" s="300"/>
      <c r="MS7" s="299" t="s">
        <v>268</v>
      </c>
      <c r="MT7" s="299"/>
      <c r="MU7" s="301"/>
      <c r="MV7" s="141"/>
      <c r="MW7" s="298"/>
      <c r="MX7" s="299"/>
      <c r="MY7" s="300"/>
      <c r="MZ7" s="299"/>
      <c r="NA7" s="299"/>
      <c r="NB7" s="301"/>
      <c r="NC7" s="141"/>
      <c r="ND7" s="302"/>
      <c r="NE7" s="303"/>
      <c r="NF7" s="304"/>
      <c r="NG7" s="303" t="s">
        <v>254</v>
      </c>
      <c r="NH7" s="303"/>
      <c r="NI7" s="305"/>
      <c r="NJ7" s="141"/>
      <c r="NK7" s="298"/>
      <c r="NL7" s="299"/>
      <c r="NM7" s="300"/>
      <c r="NN7" s="299"/>
      <c r="NO7" s="299"/>
      <c r="NP7" s="301"/>
      <c r="NQ7" s="141"/>
      <c r="NR7" s="298" t="s">
        <v>255</v>
      </c>
      <c r="NS7" s="299"/>
      <c r="NT7" s="300"/>
      <c r="NU7" s="299" t="s">
        <v>254</v>
      </c>
      <c r="NV7" s="299"/>
      <c r="NW7" s="301"/>
      <c r="NX7" s="141"/>
      <c r="NY7" s="298" t="s">
        <v>267</v>
      </c>
      <c r="NZ7" s="299"/>
      <c r="OA7" s="300"/>
      <c r="OB7" s="299" t="s">
        <v>374</v>
      </c>
      <c r="OC7" s="299"/>
      <c r="OD7" s="301"/>
      <c r="OE7" s="141"/>
      <c r="OF7" s="302"/>
      <c r="OG7" s="303"/>
      <c r="OH7" s="304"/>
      <c r="OI7" s="303"/>
      <c r="OJ7" s="303"/>
      <c r="OK7" s="305"/>
      <c r="OL7" s="141"/>
      <c r="OM7" s="298"/>
      <c r="ON7" s="299"/>
      <c r="OO7" s="300"/>
      <c r="OP7" s="299"/>
      <c r="OQ7" s="299"/>
      <c r="OR7" s="301"/>
      <c r="OS7" s="141"/>
      <c r="OT7" s="298" t="s">
        <v>257</v>
      </c>
      <c r="OU7" s="299"/>
      <c r="OV7" s="300"/>
      <c r="OW7" s="299"/>
      <c r="OX7" s="299"/>
      <c r="OY7" s="301"/>
      <c r="OZ7" s="141"/>
      <c r="PA7" s="298"/>
      <c r="PB7" s="299"/>
      <c r="PC7" s="300"/>
      <c r="PD7" s="299"/>
      <c r="PE7" s="299"/>
      <c r="PF7" s="301"/>
      <c r="PG7" s="141"/>
      <c r="PH7" s="302" t="s">
        <v>266</v>
      </c>
      <c r="PI7" s="303"/>
      <c r="PJ7" s="304"/>
      <c r="PK7" s="303" t="s">
        <v>267</v>
      </c>
      <c r="PL7" s="303"/>
      <c r="PM7" s="305"/>
      <c r="PN7" s="141"/>
      <c r="PO7" s="298"/>
      <c r="PP7" s="299"/>
      <c r="PQ7" s="300"/>
      <c r="PR7" s="299"/>
      <c r="PS7" s="299"/>
      <c r="PT7" s="301"/>
      <c r="PU7" s="141"/>
      <c r="PV7" s="298"/>
      <c r="PW7" s="299"/>
      <c r="PX7" s="300"/>
      <c r="PY7" s="299"/>
      <c r="PZ7" s="299"/>
      <c r="QA7" s="301"/>
      <c r="QB7" s="141"/>
      <c r="QC7" s="298"/>
      <c r="QD7" s="299"/>
      <c r="QE7" s="300"/>
      <c r="QF7" s="299"/>
      <c r="QG7" s="299"/>
      <c r="QH7" s="301"/>
    </row>
    <row r="8" spans="1:452" ht="12.75" customHeight="1" x14ac:dyDescent="0.2">
      <c r="A8" s="356"/>
      <c r="B8" s="356"/>
      <c r="C8" s="356"/>
      <c r="D8" s="322" t="s">
        <v>269</v>
      </c>
      <c r="E8" s="360"/>
      <c r="F8" s="324"/>
      <c r="G8" s="360" t="s">
        <v>254</v>
      </c>
      <c r="H8" s="360"/>
      <c r="I8" s="325"/>
      <c r="J8" s="209"/>
      <c r="K8" s="322"/>
      <c r="L8" s="323"/>
      <c r="M8" s="324"/>
      <c r="N8" s="323"/>
      <c r="O8" s="323"/>
      <c r="P8" s="325"/>
      <c r="Q8" s="211"/>
      <c r="R8" s="322"/>
      <c r="S8" s="323"/>
      <c r="T8" s="324"/>
      <c r="U8" s="343"/>
      <c r="V8" s="323"/>
      <c r="W8" s="325"/>
      <c r="X8" s="211"/>
      <c r="Y8" s="322"/>
      <c r="Z8" s="323"/>
      <c r="AA8" s="324"/>
      <c r="AB8" s="323"/>
      <c r="AC8" s="323"/>
      <c r="AD8" s="325"/>
      <c r="AE8" s="211"/>
      <c r="AF8" s="328" t="s">
        <v>270</v>
      </c>
      <c r="AG8" s="329"/>
      <c r="AH8" s="330"/>
      <c r="AI8" s="329" t="s">
        <v>252</v>
      </c>
      <c r="AJ8" s="329"/>
      <c r="AK8" s="331"/>
      <c r="AL8" s="211"/>
      <c r="AM8" s="322"/>
      <c r="AN8" s="323"/>
      <c r="AO8" s="324"/>
      <c r="AP8" s="323"/>
      <c r="AQ8" s="323"/>
      <c r="AR8" s="325"/>
      <c r="AS8" s="211"/>
      <c r="AT8" s="322"/>
      <c r="AU8" s="323"/>
      <c r="AV8" s="324"/>
      <c r="AW8" s="323"/>
      <c r="AX8" s="323"/>
      <c r="AY8" s="325"/>
      <c r="AZ8" s="211"/>
      <c r="BA8" s="322"/>
      <c r="BB8" s="323"/>
      <c r="BC8" s="324"/>
      <c r="BD8" s="323"/>
      <c r="BE8" s="323"/>
      <c r="BF8" s="325"/>
      <c r="BG8" s="141"/>
      <c r="BH8" s="302"/>
      <c r="BI8" s="303"/>
      <c r="BJ8" s="304"/>
      <c r="BK8" s="303"/>
      <c r="BL8" s="303"/>
      <c r="BM8" s="305"/>
      <c r="BN8" s="141"/>
      <c r="BO8" s="298" t="s">
        <v>339</v>
      </c>
      <c r="BP8" s="299"/>
      <c r="BQ8" s="300"/>
      <c r="BR8" s="299"/>
      <c r="BS8" s="299"/>
      <c r="BT8" s="301"/>
      <c r="BU8" s="141"/>
      <c r="BV8" s="298"/>
      <c r="BW8" s="299"/>
      <c r="BX8" s="300"/>
      <c r="BY8" s="299"/>
      <c r="BZ8" s="299"/>
      <c r="CA8" s="301"/>
      <c r="CB8" s="141"/>
      <c r="CC8" s="298"/>
      <c r="CD8" s="299"/>
      <c r="CE8" s="300"/>
      <c r="CF8" s="299"/>
      <c r="CG8" s="299"/>
      <c r="CH8" s="301"/>
      <c r="CI8" s="141"/>
      <c r="CJ8" s="302"/>
      <c r="CK8" s="303"/>
      <c r="CL8" s="304"/>
      <c r="CM8" s="303"/>
      <c r="CN8" s="303"/>
      <c r="CO8" s="305"/>
      <c r="CP8" s="141"/>
      <c r="CQ8" s="298" t="s">
        <v>342</v>
      </c>
      <c r="CR8" s="299"/>
      <c r="CS8" s="300"/>
      <c r="CT8" s="299" t="s">
        <v>343</v>
      </c>
      <c r="CU8" s="299"/>
      <c r="CV8" s="301"/>
      <c r="CW8" s="141"/>
      <c r="CX8" s="298" t="s">
        <v>267</v>
      </c>
      <c r="CY8" s="299"/>
      <c r="CZ8" s="300"/>
      <c r="DA8" s="299" t="s">
        <v>266</v>
      </c>
      <c r="DB8" s="299"/>
      <c r="DC8" s="301"/>
      <c r="DD8" s="141"/>
      <c r="DE8" s="298"/>
      <c r="DF8" s="299"/>
      <c r="DG8" s="300"/>
      <c r="DH8" s="299"/>
      <c r="DI8" s="299"/>
      <c r="DJ8" s="301"/>
      <c r="DK8" s="141"/>
      <c r="DL8" s="302"/>
      <c r="DM8" s="303"/>
      <c r="DN8" s="304"/>
      <c r="DO8" s="303"/>
      <c r="DP8" s="303"/>
      <c r="DQ8" s="305"/>
      <c r="DR8" s="141"/>
      <c r="DS8" s="298"/>
      <c r="DT8" s="299"/>
      <c r="DU8" s="300"/>
      <c r="DV8" s="299"/>
      <c r="DW8" s="299"/>
      <c r="DX8" s="301"/>
      <c r="DY8" s="141"/>
      <c r="DZ8" s="298" t="s">
        <v>265</v>
      </c>
      <c r="EA8" s="299"/>
      <c r="EB8" s="300"/>
      <c r="EC8" s="299" t="s">
        <v>267</v>
      </c>
      <c r="ED8" s="299"/>
      <c r="EE8" s="301"/>
      <c r="EF8" s="141"/>
      <c r="EG8" s="298"/>
      <c r="EH8" s="299"/>
      <c r="EI8" s="300"/>
      <c r="EJ8" s="299"/>
      <c r="EK8" s="299"/>
      <c r="EL8" s="301"/>
      <c r="EM8" s="141"/>
      <c r="EN8" s="302"/>
      <c r="EO8" s="303"/>
      <c r="EP8" s="304"/>
      <c r="EQ8" s="303"/>
      <c r="ER8" s="303"/>
      <c r="ES8" s="305"/>
      <c r="ET8" s="141"/>
      <c r="EU8" s="298"/>
      <c r="EV8" s="299"/>
      <c r="EW8" s="300"/>
      <c r="EX8" s="299"/>
      <c r="EY8" s="299"/>
      <c r="EZ8" s="301"/>
      <c r="FA8" s="141"/>
      <c r="FB8" s="298"/>
      <c r="FC8" s="299"/>
      <c r="FD8" s="300"/>
      <c r="FE8" s="299"/>
      <c r="FF8" s="299"/>
      <c r="FG8" s="301"/>
      <c r="FH8" s="141"/>
      <c r="FI8" s="298"/>
      <c r="FJ8" s="299"/>
      <c r="FK8" s="300"/>
      <c r="FL8" s="299"/>
      <c r="FM8" s="299"/>
      <c r="FN8" s="301"/>
      <c r="FO8" s="141"/>
      <c r="FP8" s="302" t="s">
        <v>267</v>
      </c>
      <c r="FQ8" s="303"/>
      <c r="FR8" s="304"/>
      <c r="FS8" s="303" t="s">
        <v>269</v>
      </c>
      <c r="FT8" s="303"/>
      <c r="FU8" s="305"/>
      <c r="FV8" s="141"/>
      <c r="FW8" s="298" t="s">
        <v>366</v>
      </c>
      <c r="FX8" s="299"/>
      <c r="FY8" s="300"/>
      <c r="FZ8" s="299"/>
      <c r="GA8" s="299"/>
      <c r="GB8" s="301"/>
      <c r="GC8" s="141"/>
      <c r="GD8" s="298"/>
      <c r="GE8" s="299"/>
      <c r="GF8" s="300"/>
      <c r="GG8" s="299"/>
      <c r="GH8" s="299"/>
      <c r="GI8" s="301"/>
      <c r="GJ8" s="141"/>
      <c r="GK8" s="298"/>
      <c r="GL8" s="299"/>
      <c r="GM8" s="300"/>
      <c r="GN8" s="299"/>
      <c r="GO8" s="299"/>
      <c r="GP8" s="301"/>
      <c r="GQ8" s="141"/>
      <c r="GR8" s="302"/>
      <c r="GS8" s="303"/>
      <c r="GT8" s="304"/>
      <c r="GU8" s="303"/>
      <c r="GV8" s="303"/>
      <c r="GW8" s="305"/>
      <c r="GX8" s="141"/>
      <c r="GY8" s="298"/>
      <c r="GZ8" s="299"/>
      <c r="HA8" s="300"/>
      <c r="HB8" s="299"/>
      <c r="HC8" s="299"/>
      <c r="HD8" s="301"/>
      <c r="HE8" s="141"/>
      <c r="HF8" s="298"/>
      <c r="HG8" s="299"/>
      <c r="HH8" s="300"/>
      <c r="HI8" s="299"/>
      <c r="HJ8" s="299"/>
      <c r="HK8" s="301"/>
      <c r="HL8" s="141"/>
      <c r="HM8" s="298"/>
      <c r="HN8" s="299"/>
      <c r="HO8" s="300"/>
      <c r="HP8" s="299"/>
      <c r="HQ8" s="299"/>
      <c r="HR8" s="301"/>
      <c r="HS8" s="141"/>
      <c r="HT8" s="302"/>
      <c r="HU8" s="303"/>
      <c r="HV8" s="304"/>
      <c r="HW8" s="303"/>
      <c r="HX8" s="303"/>
      <c r="HY8" s="305"/>
      <c r="HZ8" s="141"/>
      <c r="IA8" s="298"/>
      <c r="IB8" s="299"/>
      <c r="IC8" s="300"/>
      <c r="ID8" s="299"/>
      <c r="IE8" s="299"/>
      <c r="IF8" s="301"/>
      <c r="IG8" s="141"/>
      <c r="IH8" s="298"/>
      <c r="II8" s="299"/>
      <c r="IJ8" s="300"/>
      <c r="IK8" s="299"/>
      <c r="IL8" s="299"/>
      <c r="IM8" s="301"/>
      <c r="IN8" s="141"/>
      <c r="IO8" s="298"/>
      <c r="IP8" s="299"/>
      <c r="IQ8" s="300"/>
      <c r="IR8" s="299"/>
      <c r="IS8" s="299"/>
      <c r="IT8" s="301"/>
      <c r="IU8" s="141"/>
      <c r="IV8" s="302"/>
      <c r="IW8" s="303"/>
      <c r="IX8" s="304"/>
      <c r="IY8" s="303"/>
      <c r="IZ8" s="303"/>
      <c r="JA8" s="305"/>
      <c r="JB8" s="141"/>
      <c r="JC8" s="298" t="s">
        <v>402</v>
      </c>
      <c r="JD8" s="299"/>
      <c r="JE8" s="300"/>
      <c r="JF8" s="299" t="s">
        <v>403</v>
      </c>
      <c r="JG8" s="299"/>
      <c r="JH8" s="301"/>
      <c r="JI8" s="141"/>
      <c r="JJ8" s="298"/>
      <c r="JK8" s="299"/>
      <c r="JL8" s="300"/>
      <c r="JM8" s="299"/>
      <c r="JN8" s="299"/>
      <c r="JO8" s="301"/>
      <c r="JP8" s="141"/>
      <c r="JQ8" s="298"/>
      <c r="JR8" s="299"/>
      <c r="JS8" s="300"/>
      <c r="JT8" s="299"/>
      <c r="JU8" s="299"/>
      <c r="JV8" s="301"/>
      <c r="JW8" s="141"/>
      <c r="JX8" s="302"/>
      <c r="JY8" s="303"/>
      <c r="JZ8" s="304"/>
      <c r="KA8" s="303"/>
      <c r="KB8" s="303"/>
      <c r="KC8" s="305"/>
      <c r="KD8" s="141"/>
      <c r="KE8" s="298"/>
      <c r="KF8" s="299"/>
      <c r="KG8" s="300"/>
      <c r="KH8" s="299"/>
      <c r="KI8" s="299"/>
      <c r="KJ8" s="301"/>
      <c r="KK8" s="141"/>
      <c r="KL8" s="298" t="s">
        <v>267</v>
      </c>
      <c r="KM8" s="299"/>
      <c r="KN8" s="300"/>
      <c r="KO8" s="299" t="s">
        <v>266</v>
      </c>
      <c r="KP8" s="299"/>
      <c r="KQ8" s="301"/>
      <c r="KR8" s="141"/>
      <c r="KS8" s="298"/>
      <c r="KT8" s="299"/>
      <c r="KU8" s="300"/>
      <c r="KV8" s="299"/>
      <c r="KW8" s="299"/>
      <c r="KX8" s="301"/>
      <c r="KY8" s="141"/>
      <c r="KZ8" s="302"/>
      <c r="LA8" s="303"/>
      <c r="LB8" s="304"/>
      <c r="LC8" s="303"/>
      <c r="LD8" s="303"/>
      <c r="LE8" s="305"/>
      <c r="LF8" s="141"/>
      <c r="LG8" s="298"/>
      <c r="LH8" s="299"/>
      <c r="LI8" s="300"/>
      <c r="LJ8" s="299"/>
      <c r="LK8" s="299"/>
      <c r="LL8" s="301"/>
      <c r="LM8" s="141"/>
      <c r="LN8" s="298"/>
      <c r="LO8" s="299"/>
      <c r="LP8" s="300"/>
      <c r="LQ8" s="299"/>
      <c r="LR8" s="299"/>
      <c r="LS8" s="301"/>
      <c r="LT8" s="141"/>
      <c r="LU8" s="298" t="s">
        <v>310</v>
      </c>
      <c r="LV8" s="299"/>
      <c r="LW8" s="300"/>
      <c r="LX8" s="299" t="s">
        <v>312</v>
      </c>
      <c r="LY8" s="299"/>
      <c r="LZ8" s="301"/>
      <c r="MA8" s="141"/>
      <c r="MB8" s="302" t="s">
        <v>267</v>
      </c>
      <c r="MC8" s="303"/>
      <c r="MD8" s="304"/>
      <c r="ME8" s="303" t="s">
        <v>262</v>
      </c>
      <c r="MF8" s="303"/>
      <c r="MG8" s="305"/>
      <c r="MH8" s="141"/>
      <c r="MI8" s="298"/>
      <c r="MJ8" s="299"/>
      <c r="MK8" s="300"/>
      <c r="ML8" s="299"/>
      <c r="MM8" s="299"/>
      <c r="MN8" s="301"/>
      <c r="MO8" s="141"/>
      <c r="MP8" s="298" t="s">
        <v>268</v>
      </c>
      <c r="MQ8" s="299"/>
      <c r="MR8" s="300"/>
      <c r="MS8" s="299" t="s">
        <v>374</v>
      </c>
      <c r="MT8" s="299"/>
      <c r="MU8" s="301"/>
      <c r="MV8" s="141"/>
      <c r="MW8" s="298"/>
      <c r="MX8" s="299"/>
      <c r="MY8" s="300"/>
      <c r="MZ8" s="299"/>
      <c r="NA8" s="299"/>
      <c r="NB8" s="301"/>
      <c r="NC8" s="141"/>
      <c r="ND8" s="302" t="s">
        <v>267</v>
      </c>
      <c r="NE8" s="303"/>
      <c r="NF8" s="304"/>
      <c r="NG8" s="303" t="s">
        <v>257</v>
      </c>
      <c r="NH8" s="303"/>
      <c r="NI8" s="305"/>
      <c r="NJ8" s="141"/>
      <c r="NK8" s="298"/>
      <c r="NL8" s="299"/>
      <c r="NM8" s="300"/>
      <c r="NN8" s="299"/>
      <c r="NO8" s="299"/>
      <c r="NP8" s="301"/>
      <c r="NQ8" s="141"/>
      <c r="NR8" s="298"/>
      <c r="NS8" s="299"/>
      <c r="NT8" s="300"/>
      <c r="NU8" s="299"/>
      <c r="NV8" s="299"/>
      <c r="NW8" s="301"/>
      <c r="NX8" s="141"/>
      <c r="NY8" s="298" t="s">
        <v>364</v>
      </c>
      <c r="NZ8" s="299"/>
      <c r="OA8" s="300"/>
      <c r="OB8" s="299"/>
      <c r="OC8" s="299"/>
      <c r="OD8" s="301"/>
      <c r="OE8" s="141"/>
      <c r="OF8" s="302"/>
      <c r="OG8" s="303"/>
      <c r="OH8" s="304"/>
      <c r="OI8" s="303"/>
      <c r="OJ8" s="303"/>
      <c r="OK8" s="305"/>
      <c r="OL8" s="141"/>
      <c r="OM8" s="298"/>
      <c r="ON8" s="299"/>
      <c r="OO8" s="300"/>
      <c r="OP8" s="299"/>
      <c r="OQ8" s="299"/>
      <c r="OR8" s="301"/>
      <c r="OS8" s="141"/>
      <c r="OT8" s="298"/>
      <c r="OU8" s="299"/>
      <c r="OV8" s="300"/>
      <c r="OW8" s="299"/>
      <c r="OX8" s="299"/>
      <c r="OY8" s="301"/>
      <c r="OZ8" s="141"/>
      <c r="PA8" s="298"/>
      <c r="PB8" s="299"/>
      <c r="PC8" s="300"/>
      <c r="PD8" s="299"/>
      <c r="PE8" s="299"/>
      <c r="PF8" s="301"/>
      <c r="PG8" s="141"/>
      <c r="PH8" s="302"/>
      <c r="PI8" s="303"/>
      <c r="PJ8" s="304"/>
      <c r="PK8" s="303"/>
      <c r="PL8" s="303"/>
      <c r="PM8" s="305"/>
      <c r="PN8" s="141"/>
      <c r="PO8" s="298"/>
      <c r="PP8" s="299"/>
      <c r="PQ8" s="300"/>
      <c r="PR8" s="299"/>
      <c r="PS8" s="299"/>
      <c r="PT8" s="301"/>
      <c r="PU8" s="141"/>
      <c r="PV8" s="298"/>
      <c r="PW8" s="299"/>
      <c r="PX8" s="300"/>
      <c r="PY8" s="299"/>
      <c r="PZ8" s="299"/>
      <c r="QA8" s="301"/>
      <c r="QB8" s="141"/>
      <c r="QC8" s="298"/>
      <c r="QD8" s="299"/>
      <c r="QE8" s="300"/>
      <c r="QF8" s="299"/>
      <c r="QG8" s="299"/>
      <c r="QH8" s="301"/>
    </row>
    <row r="9" spans="1:452" ht="12.75" customHeight="1" thickBot="1" x14ac:dyDescent="0.25">
      <c r="A9" s="356"/>
      <c r="B9" s="356"/>
      <c r="C9" s="356"/>
      <c r="D9" s="317"/>
      <c r="E9" s="318"/>
      <c r="F9" s="319"/>
      <c r="G9" s="320"/>
      <c r="H9" s="318"/>
      <c r="I9" s="321"/>
      <c r="J9" s="209"/>
      <c r="K9" s="317"/>
      <c r="L9" s="318"/>
      <c r="M9" s="319"/>
      <c r="N9" s="320"/>
      <c r="O9" s="318"/>
      <c r="P9" s="321"/>
      <c r="Q9" s="210"/>
      <c r="R9" s="322"/>
      <c r="S9" s="323"/>
      <c r="T9" s="324"/>
      <c r="U9" s="343"/>
      <c r="V9" s="323"/>
      <c r="W9" s="325"/>
      <c r="X9" s="210"/>
      <c r="Y9" s="317"/>
      <c r="Z9" s="318"/>
      <c r="AA9" s="319"/>
      <c r="AB9" s="320"/>
      <c r="AC9" s="318"/>
      <c r="AD9" s="321"/>
      <c r="AE9" s="210"/>
      <c r="AF9" s="317" t="s">
        <v>266</v>
      </c>
      <c r="AG9" s="318"/>
      <c r="AH9" s="319"/>
      <c r="AI9" s="320"/>
      <c r="AJ9" s="318"/>
      <c r="AK9" s="321"/>
      <c r="AL9" s="210"/>
      <c r="AM9" s="317"/>
      <c r="AN9" s="318"/>
      <c r="AO9" s="319"/>
      <c r="AP9" s="320"/>
      <c r="AQ9" s="318"/>
      <c r="AR9" s="321"/>
      <c r="AS9" s="210"/>
      <c r="AT9" s="317"/>
      <c r="AU9" s="318"/>
      <c r="AV9" s="319"/>
      <c r="AW9" s="320"/>
      <c r="AX9" s="318"/>
      <c r="AY9" s="321"/>
      <c r="AZ9" s="210"/>
      <c r="BA9" s="317"/>
      <c r="BB9" s="318"/>
      <c r="BC9" s="319"/>
      <c r="BD9" s="320"/>
      <c r="BE9" s="318"/>
      <c r="BF9" s="321"/>
      <c r="BG9" s="148"/>
      <c r="BH9" s="309"/>
      <c r="BI9" s="307"/>
      <c r="BJ9" s="310"/>
      <c r="BK9" s="306"/>
      <c r="BL9" s="307"/>
      <c r="BM9" s="308"/>
      <c r="BN9" s="148"/>
      <c r="BO9" s="309"/>
      <c r="BP9" s="307"/>
      <c r="BQ9" s="310"/>
      <c r="BR9" s="306"/>
      <c r="BS9" s="307"/>
      <c r="BT9" s="308"/>
      <c r="BU9" s="148"/>
      <c r="BV9" s="309"/>
      <c r="BW9" s="307"/>
      <c r="BX9" s="310"/>
      <c r="BY9" s="306"/>
      <c r="BZ9" s="307"/>
      <c r="CA9" s="308"/>
      <c r="CB9" s="148"/>
      <c r="CC9" s="309"/>
      <c r="CD9" s="307"/>
      <c r="CE9" s="310"/>
      <c r="CF9" s="306"/>
      <c r="CG9" s="307"/>
      <c r="CH9" s="308"/>
      <c r="CI9" s="148"/>
      <c r="CJ9" s="309"/>
      <c r="CK9" s="307"/>
      <c r="CL9" s="310"/>
      <c r="CM9" s="306"/>
      <c r="CN9" s="307"/>
      <c r="CO9" s="308"/>
      <c r="CP9" s="148"/>
      <c r="CQ9" s="309" t="s">
        <v>266</v>
      </c>
      <c r="CR9" s="307"/>
      <c r="CS9" s="310"/>
      <c r="CT9" s="306" t="s">
        <v>268</v>
      </c>
      <c r="CU9" s="307"/>
      <c r="CV9" s="308"/>
      <c r="CW9" s="148"/>
      <c r="CX9" s="309" t="s">
        <v>265</v>
      </c>
      <c r="CY9" s="307"/>
      <c r="CZ9" s="310"/>
      <c r="DA9" s="306" t="s">
        <v>268</v>
      </c>
      <c r="DB9" s="307"/>
      <c r="DC9" s="308"/>
      <c r="DD9" s="148"/>
      <c r="DE9" s="309"/>
      <c r="DF9" s="307"/>
      <c r="DG9" s="310"/>
      <c r="DH9" s="306"/>
      <c r="DI9" s="307"/>
      <c r="DJ9" s="308"/>
      <c r="DK9" s="148"/>
      <c r="DL9" s="309"/>
      <c r="DM9" s="307"/>
      <c r="DN9" s="310"/>
      <c r="DO9" s="306"/>
      <c r="DP9" s="307"/>
      <c r="DQ9" s="308"/>
      <c r="DR9" s="148"/>
      <c r="DS9" s="309"/>
      <c r="DT9" s="307"/>
      <c r="DU9" s="310"/>
      <c r="DV9" s="306"/>
      <c r="DW9" s="307"/>
      <c r="DX9" s="308"/>
      <c r="DY9" s="148"/>
      <c r="DZ9" s="309"/>
      <c r="EA9" s="307"/>
      <c r="EB9" s="310"/>
      <c r="EC9" s="306"/>
      <c r="ED9" s="307"/>
      <c r="EE9" s="308"/>
      <c r="EF9" s="148"/>
      <c r="EG9" s="309"/>
      <c r="EH9" s="307"/>
      <c r="EI9" s="310"/>
      <c r="EJ9" s="306"/>
      <c r="EK9" s="307"/>
      <c r="EL9" s="308"/>
      <c r="EM9" s="148"/>
      <c r="EN9" s="309"/>
      <c r="EO9" s="307"/>
      <c r="EP9" s="310"/>
      <c r="EQ9" s="306"/>
      <c r="ER9" s="307"/>
      <c r="ES9" s="308"/>
      <c r="ET9" s="148"/>
      <c r="EU9" s="309"/>
      <c r="EV9" s="307"/>
      <c r="EW9" s="310"/>
      <c r="EX9" s="306"/>
      <c r="EY9" s="307"/>
      <c r="EZ9" s="308"/>
      <c r="FA9" s="148"/>
      <c r="FB9" s="309"/>
      <c r="FC9" s="307"/>
      <c r="FD9" s="310"/>
      <c r="FE9" s="306"/>
      <c r="FF9" s="307"/>
      <c r="FG9" s="308"/>
      <c r="FH9" s="148"/>
      <c r="FI9" s="309"/>
      <c r="FJ9" s="307"/>
      <c r="FK9" s="310"/>
      <c r="FL9" s="306"/>
      <c r="FM9" s="307"/>
      <c r="FN9" s="308"/>
      <c r="FO9" s="148"/>
      <c r="FP9" s="309"/>
      <c r="FQ9" s="307"/>
      <c r="FR9" s="310"/>
      <c r="FS9" s="306"/>
      <c r="FT9" s="307"/>
      <c r="FU9" s="308"/>
      <c r="FV9" s="148"/>
      <c r="FW9" s="309"/>
      <c r="FX9" s="307"/>
      <c r="FY9" s="310"/>
      <c r="FZ9" s="306"/>
      <c r="GA9" s="307"/>
      <c r="GB9" s="308"/>
      <c r="GC9" s="148"/>
      <c r="GD9" s="309"/>
      <c r="GE9" s="307"/>
      <c r="GF9" s="310"/>
      <c r="GG9" s="306"/>
      <c r="GH9" s="307"/>
      <c r="GI9" s="308"/>
      <c r="GJ9" s="148"/>
      <c r="GK9" s="309"/>
      <c r="GL9" s="307"/>
      <c r="GM9" s="310"/>
      <c r="GN9" s="306"/>
      <c r="GO9" s="307"/>
      <c r="GP9" s="308"/>
      <c r="GQ9" s="148"/>
      <c r="GR9" s="309"/>
      <c r="GS9" s="307"/>
      <c r="GT9" s="310"/>
      <c r="GU9" s="306"/>
      <c r="GV9" s="307"/>
      <c r="GW9" s="308"/>
      <c r="GX9" s="148"/>
      <c r="GY9" s="309"/>
      <c r="GZ9" s="307"/>
      <c r="HA9" s="310"/>
      <c r="HB9" s="306"/>
      <c r="HC9" s="307"/>
      <c r="HD9" s="308"/>
      <c r="HE9" s="148"/>
      <c r="HF9" s="309"/>
      <c r="HG9" s="307"/>
      <c r="HH9" s="310"/>
      <c r="HI9" s="306"/>
      <c r="HJ9" s="307"/>
      <c r="HK9" s="308"/>
      <c r="HL9" s="148"/>
      <c r="HM9" s="309"/>
      <c r="HN9" s="307"/>
      <c r="HO9" s="310"/>
      <c r="HP9" s="306"/>
      <c r="HQ9" s="307"/>
      <c r="HR9" s="308"/>
      <c r="HS9" s="148"/>
      <c r="HT9" s="309"/>
      <c r="HU9" s="307"/>
      <c r="HV9" s="310"/>
      <c r="HW9" s="306"/>
      <c r="HX9" s="307"/>
      <c r="HY9" s="308"/>
      <c r="HZ9" s="148"/>
      <c r="IA9" s="309"/>
      <c r="IB9" s="307"/>
      <c r="IC9" s="310"/>
      <c r="ID9" s="306"/>
      <c r="IE9" s="307"/>
      <c r="IF9" s="308"/>
      <c r="IG9" s="148"/>
      <c r="IH9" s="309"/>
      <c r="II9" s="307"/>
      <c r="IJ9" s="310"/>
      <c r="IK9" s="306"/>
      <c r="IL9" s="307"/>
      <c r="IM9" s="308"/>
      <c r="IN9" s="148"/>
      <c r="IO9" s="309"/>
      <c r="IP9" s="307"/>
      <c r="IQ9" s="310"/>
      <c r="IR9" s="306"/>
      <c r="IS9" s="307"/>
      <c r="IT9" s="308"/>
      <c r="IU9" s="148"/>
      <c r="IV9" s="309"/>
      <c r="IW9" s="307"/>
      <c r="IX9" s="310"/>
      <c r="IY9" s="306"/>
      <c r="IZ9" s="307"/>
      <c r="JA9" s="308"/>
      <c r="JB9" s="148"/>
      <c r="JC9" s="309" t="s">
        <v>403</v>
      </c>
      <c r="JD9" s="307"/>
      <c r="JE9" s="310"/>
      <c r="JF9" s="306" t="s">
        <v>402</v>
      </c>
      <c r="JG9" s="307"/>
      <c r="JH9" s="308"/>
      <c r="JI9" s="148"/>
      <c r="JJ9" s="309"/>
      <c r="JK9" s="307"/>
      <c r="JL9" s="310"/>
      <c r="JM9" s="306"/>
      <c r="JN9" s="307"/>
      <c r="JO9" s="308"/>
      <c r="JP9" s="148"/>
      <c r="JQ9" s="309"/>
      <c r="JR9" s="307"/>
      <c r="JS9" s="310"/>
      <c r="JT9" s="306"/>
      <c r="JU9" s="307"/>
      <c r="JV9" s="308"/>
      <c r="JW9" s="148"/>
      <c r="JX9" s="309"/>
      <c r="JY9" s="307"/>
      <c r="JZ9" s="310"/>
      <c r="KA9" s="306"/>
      <c r="KB9" s="307"/>
      <c r="KC9" s="308"/>
      <c r="KD9" s="148"/>
      <c r="KE9" s="309"/>
      <c r="KF9" s="307"/>
      <c r="KG9" s="310"/>
      <c r="KH9" s="306"/>
      <c r="KI9" s="307"/>
      <c r="KJ9" s="308"/>
      <c r="KK9" s="148"/>
      <c r="KL9" s="309" t="s">
        <v>266</v>
      </c>
      <c r="KM9" s="307"/>
      <c r="KN9" s="310"/>
      <c r="KO9" s="306" t="s">
        <v>267</v>
      </c>
      <c r="KP9" s="307"/>
      <c r="KQ9" s="308"/>
      <c r="KR9" s="148"/>
      <c r="KS9" s="309"/>
      <c r="KT9" s="307"/>
      <c r="KU9" s="310"/>
      <c r="KV9" s="306"/>
      <c r="KW9" s="307"/>
      <c r="KX9" s="308"/>
      <c r="KY9" s="148"/>
      <c r="KZ9" s="309"/>
      <c r="LA9" s="307"/>
      <c r="LB9" s="310"/>
      <c r="LC9" s="306"/>
      <c r="LD9" s="307"/>
      <c r="LE9" s="308"/>
      <c r="LF9" s="148"/>
      <c r="LG9" s="309"/>
      <c r="LH9" s="307"/>
      <c r="LI9" s="310"/>
      <c r="LJ9" s="306"/>
      <c r="LK9" s="307"/>
      <c r="LL9" s="308"/>
      <c r="LM9" s="148"/>
      <c r="LN9" s="309"/>
      <c r="LO9" s="307"/>
      <c r="LP9" s="310"/>
      <c r="LQ9" s="306"/>
      <c r="LR9" s="307"/>
      <c r="LS9" s="308"/>
      <c r="LT9" s="148"/>
      <c r="LU9" s="309" t="s">
        <v>412</v>
      </c>
      <c r="LV9" s="307"/>
      <c r="LW9" s="310"/>
      <c r="LX9" s="306" t="s">
        <v>310</v>
      </c>
      <c r="LY9" s="307"/>
      <c r="LZ9" s="308"/>
      <c r="MA9" s="148"/>
      <c r="MB9" s="309" t="s">
        <v>266</v>
      </c>
      <c r="MC9" s="307"/>
      <c r="MD9" s="310"/>
      <c r="ME9" s="306" t="s">
        <v>257</v>
      </c>
      <c r="MF9" s="307"/>
      <c r="MG9" s="308"/>
      <c r="MH9" s="148"/>
      <c r="MI9" s="309"/>
      <c r="MJ9" s="307"/>
      <c r="MK9" s="310"/>
      <c r="ML9" s="306"/>
      <c r="MM9" s="307"/>
      <c r="MN9" s="308"/>
      <c r="MO9" s="148"/>
      <c r="MP9" s="309" t="s">
        <v>269</v>
      </c>
      <c r="MQ9" s="307"/>
      <c r="MR9" s="310"/>
      <c r="MS9" s="306" t="s">
        <v>262</v>
      </c>
      <c r="MT9" s="307"/>
      <c r="MU9" s="308"/>
      <c r="MV9" s="148"/>
      <c r="MW9" s="309"/>
      <c r="MX9" s="307"/>
      <c r="MY9" s="310"/>
      <c r="MZ9" s="306"/>
      <c r="NA9" s="307"/>
      <c r="NB9" s="308"/>
      <c r="NC9" s="148"/>
      <c r="ND9" s="309"/>
      <c r="NE9" s="307"/>
      <c r="NF9" s="310"/>
      <c r="NG9" s="306"/>
      <c r="NH9" s="307"/>
      <c r="NI9" s="308"/>
      <c r="NJ9" s="148"/>
      <c r="NK9" s="309"/>
      <c r="NL9" s="307"/>
      <c r="NM9" s="310"/>
      <c r="NN9" s="306"/>
      <c r="NO9" s="307"/>
      <c r="NP9" s="308"/>
      <c r="NQ9" s="148"/>
      <c r="NR9" s="309"/>
      <c r="NS9" s="307"/>
      <c r="NT9" s="310"/>
      <c r="NU9" s="306"/>
      <c r="NV9" s="307"/>
      <c r="NW9" s="308"/>
      <c r="NX9" s="148"/>
      <c r="NY9" s="309" t="s">
        <v>268</v>
      </c>
      <c r="NZ9" s="307"/>
      <c r="OA9" s="310"/>
      <c r="OB9" s="306"/>
      <c r="OC9" s="307"/>
      <c r="OD9" s="308"/>
      <c r="OE9" s="148"/>
      <c r="OF9" s="309"/>
      <c r="OG9" s="307"/>
      <c r="OH9" s="310"/>
      <c r="OI9" s="306"/>
      <c r="OJ9" s="307"/>
      <c r="OK9" s="308"/>
      <c r="OL9" s="148"/>
      <c r="OM9" s="309"/>
      <c r="ON9" s="307"/>
      <c r="OO9" s="310"/>
      <c r="OP9" s="306"/>
      <c r="OQ9" s="307"/>
      <c r="OR9" s="308"/>
      <c r="OS9" s="148"/>
      <c r="OT9" s="309"/>
      <c r="OU9" s="307"/>
      <c r="OV9" s="310"/>
      <c r="OW9" s="306"/>
      <c r="OX9" s="307"/>
      <c r="OY9" s="308"/>
      <c r="OZ9" s="148"/>
      <c r="PA9" s="309"/>
      <c r="PB9" s="307"/>
      <c r="PC9" s="310"/>
      <c r="PD9" s="306"/>
      <c r="PE9" s="307"/>
      <c r="PF9" s="308"/>
      <c r="PG9" s="148"/>
      <c r="PH9" s="309"/>
      <c r="PI9" s="307"/>
      <c r="PJ9" s="310"/>
      <c r="PK9" s="306"/>
      <c r="PL9" s="307"/>
      <c r="PM9" s="308"/>
      <c r="PN9" s="148"/>
      <c r="PO9" s="309"/>
      <c r="PP9" s="307"/>
      <c r="PQ9" s="310"/>
      <c r="PR9" s="306"/>
      <c r="PS9" s="307"/>
      <c r="PT9" s="308"/>
      <c r="PU9" s="148"/>
      <c r="PV9" s="309"/>
      <c r="PW9" s="307"/>
      <c r="PX9" s="310"/>
      <c r="PY9" s="306"/>
      <c r="PZ9" s="307"/>
      <c r="QA9" s="308"/>
      <c r="QB9" s="148"/>
      <c r="QC9" s="309"/>
      <c r="QD9" s="307"/>
      <c r="QE9" s="310"/>
      <c r="QF9" s="306"/>
      <c r="QG9" s="307"/>
      <c r="QH9" s="308"/>
    </row>
    <row r="10" spans="1:452" ht="5.0999999999999996" customHeight="1" thickBot="1" x14ac:dyDescent="0.25">
      <c r="A10" s="356"/>
      <c r="B10" s="356"/>
      <c r="C10" s="356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 x14ac:dyDescent="0.25">
      <c r="A11" s="272" t="s">
        <v>181</v>
      </c>
      <c r="B11" s="274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 x14ac:dyDescent="0.2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>
        <f>IF(ISBLANK($CA$3),"",IF(ISBLANK(Tipy!BL6),0,IF(AND(Tipy!BL6=Výsledky!$BY$3,Tipy!BN6=Výsledky!$CA$3),60,0)))</f>
        <v>0</v>
      </c>
      <c r="BW12" s="125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0</v>
      </c>
      <c r="BX12" s="125">
        <f>IF(ISBLANK($CA$3),"",IF(OR(Tipy!BO6=Výsledky!$BV$6,Tipy!BO6=Výsledky!$BV$7,Tipy!BO6=Výsledky!$BV$8,Tipy!BO6=Výsledky!$BV$9),IF(VLOOKUP(Tipy!BO6,'Kategórie hráčov'!$A$2:$B$55,2,FALSE)=30,30,20),0))</f>
        <v>0</v>
      </c>
      <c r="BY12" s="125">
        <f>IF(ISBLANK($CA$3),"",IF(OR(Tipy!BP6=Výsledky!$BY$6,Tipy!BP6=Výsledky!$BY$7,Tipy!BP6=Výsledky!$BY$8,Tipy!BP6=Výsledky!$BY$9),IF(VLOOKUP(Tipy!BP6,'Kategórie hráčov'!$A$2:$B$55,2,FALSE)=30,30,20),0))</f>
        <v>0</v>
      </c>
      <c r="BZ12" s="126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29">
        <f>IF(ISBLANK($CA$3),"",IF(ISBLANK(Tipy!BL6),"-",SUM(BV12:BZ12)))</f>
        <v>0</v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>
        <f>IF(ISBLANK($LL$3),"",IF(ISBLANK(Tipy!JN6),0,IF(AND(Tipy!JN6=Výsledky!$LJ$3,Tipy!JP6=Výsledky!$LL$3),60,0)))</f>
        <v>0</v>
      </c>
      <c r="LH12" s="125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25">
        <f>IF(ISBLANK($LL$3),"",IF(OR(Tipy!JQ6=Výsledky!$LG$6,Tipy!JQ6=Výsledky!$LG$7,Tipy!JQ6=Výsledky!$LG$8,Tipy!JQ6=Výsledky!$LG$9),IF(VLOOKUP(Tipy!JQ6,'Kategórie hráčov'!$A$2:$B$55,2,FALSE)=30,30,20),0))</f>
        <v>0</v>
      </c>
      <c r="LJ12" s="125">
        <f>IF(ISBLANK($LL$3),"",IF(OR(Tipy!JR6=Výsledky!$LJ$6,Tipy!JR6=Výsledky!$LJ$7,Tipy!JR6=Výsledky!$LJ$8,Tipy!JR6=Výsledky!$LJ$9),IF(VLOOKUP(Tipy!JR6,'Kategórie hráčov'!$A$2:$B$55,2,FALSE)=30,30,20),0))</f>
        <v>0</v>
      </c>
      <c r="LK12" s="126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29">
        <f>IF(ISBLANK($LL$3),"",IF(ISBLANK(Tipy!JN6),"-",SUM(LG12:LK12)))</f>
        <v>20</v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>
        <f>IF(ISBLANK($LZ$3),"",IF(ISBLANK(Tipy!JZ6),0,IF(AND(Tipy!JZ6=Výsledky!$LX$3,Tipy!KB6=Výsledky!$LZ$3),60,0)))</f>
        <v>0</v>
      </c>
      <c r="LV12" s="12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5">
        <f>IF(ISBLANK($LZ$3),"",IF(OR(Tipy!KC6=Výsledky!$LU$6,Tipy!KC6=Výsledky!$LU$7,Tipy!KC6=Výsledky!$LU$8,Tipy!KC6=Výsledky!$LU$9),IF(VLOOKUP(Tipy!KC6,'Kategórie hráčov'!$A$2:$B$69,2,FALSE)=30,30,20),0))</f>
        <v>0</v>
      </c>
      <c r="LX12" s="125">
        <f>IF(ISBLANK($LZ$3),"",IF(OR(Tipy!KD6=Výsledky!$LX$6,Tipy!KD6=Výsledky!$LX$7,Tipy!KD6=Výsledky!$LX$8,Tipy!KD6=Výsledky!$LX$9),IF(VLOOKUP(Tipy!KD6,'Kategórie hráčov'!$A$2:$B$69,2,FALSE)=30,30,20),0))</f>
        <v>0</v>
      </c>
      <c r="LY12" s="12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9">
        <f>IF(ISBLANK($LZ$3),"",IF(ISBLANK(Tipy!JZ6),"-",SUM(LU12:LY12)))</f>
        <v>0</v>
      </c>
      <c r="MA12" s="128"/>
      <c r="MB12" s="125">
        <f>IF(ISBLANK($MG$3),"",IF(ISBLANK(Tipy!KF6),0,IF(AND(Tipy!KF6=Výsledky!$ME$3,Tipy!KH6=Výsledky!$MG$3),60,0)))</f>
        <v>0</v>
      </c>
      <c r="MC12" s="125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25">
        <f>IF(ISBLANK($MG$3),"",IF(OR(Tipy!KI6=Výsledky!$MB$6,Tipy!KI6=Výsledky!$MB$7,Tipy!KI6=Výsledky!$MB$8,Tipy!KI6=Výsledky!$MB$9),IF(VLOOKUP(Tipy!KI6,'Kategórie hráčov'!$A$2:$B$55,2,FALSE)=30,30,20),0))</f>
        <v>0</v>
      </c>
      <c r="ME12" s="125">
        <f>IF(ISBLANK($MG$3),"",IF(OR(Tipy!KJ6=Výsledky!$ME$6,Tipy!KJ6=Výsledky!$ME$7,Tipy!KJ6=Výsledky!$ME$8,Tipy!KJ6=Výsledky!$ME$9),IF(VLOOKUP(Tipy!KJ6,'Kategórie hráčov'!$A$2:$B$55,2,FALSE)=30,30,20),0))</f>
        <v>30</v>
      </c>
      <c r="MF12" s="126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29">
        <f>IF(ISBLANK($MG$3),"",IF(ISBLANK(Tipy!KF6),"-",SUM(MB12:MF12)))</f>
        <v>30</v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>
        <f>IF(ISBLANK($MU$3),"",IF(ISBLANK(Tipy!KR6),0,IF(AND(Tipy!KR6=Výsledky!$MS$3,Tipy!KT6=Výsledky!$MU$3),60,0)))</f>
        <v>0</v>
      </c>
      <c r="MQ12" s="125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125">
        <f>IF(ISBLANK($MU$3),"",IF(OR(Tipy!KU6=Výsledky!$MP$6,Tipy!KU6=Výsledky!$MP$7,Tipy!KU6=Výsledky!$MP$8,Tipy!KU6=Výsledky!$MP$9),IF(VLOOKUP(Tipy!KU6,'Kategórie hráčov'!$A$2:$B$55,2,FALSE)=30,30,20),0))</f>
        <v>20</v>
      </c>
      <c r="MS12" s="125">
        <f>IF(ISBLANK($MU$3),"",IF(OR(Tipy!KV6=Výsledky!$MS$6,Tipy!KV6=Výsledky!$MS$7,Tipy!KV6=Výsledky!$MS$8,Tipy!KV6=Výsledky!$MS$9),IF(VLOOKUP(Tipy!KV6,'Kategórie hráčov'!$A$2:$B$55,2,FALSE)=30,30,20),0))</f>
        <v>0</v>
      </c>
      <c r="MT12" s="126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129">
        <f>IF(ISBLANK($MU$3),"",IF(ISBLANK(Tipy!KR6),"-",SUM(MP12:MT12)))</f>
        <v>40</v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>
        <f>IF(ISBLANK($NI$3),"",IF(ISBLANK(Tipy!LD6),0,IF(AND(Tipy!LD6=Výsledky!$NG$3,Tipy!LF6=Výsledky!$NI$3),60,0)))</f>
        <v>0</v>
      </c>
      <c r="NE12" s="125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25">
        <f>IF(ISBLANK($NI$3),"",IF(OR(Tipy!LG6=Výsledky!$ND$6,Tipy!LG6=Výsledky!$ND$7,Tipy!LG6=Výsledky!$ND$8,Tipy!LG6=Výsledky!$ND$9),IF(VLOOKUP(Tipy!LG6,'Kategórie hráčov'!$A$2:$B$55,2,FALSE)=30,30,20),0))</f>
        <v>0</v>
      </c>
      <c r="NG12" s="125">
        <f>IF(ISBLANK($NI$3),"",IF(OR(Tipy!LH6=Výsledky!$NG$6,Tipy!LH6=Výsledky!$NG$7,Tipy!LH6=Výsledky!$NG$8,Tipy!LH6=Výsledky!$NG$9),IF(VLOOKUP(Tipy!LH6,'Kategórie hráčov'!$A$2:$B$55,2,FALSE)=30,30,20),0))</f>
        <v>30</v>
      </c>
      <c r="NH12" s="126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29">
        <f>IF(ISBLANK($NI$3),"",IF(ISBLANK(Tipy!LD6),"-",SUM(ND12:NH12)))</f>
        <v>50</v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>
        <f>IF(ISBLANK($NW$3),"",IF(ISBLANK(Tipy!LP6),0,IF(AND(Tipy!LP6=Výsledky!$NU$3,Tipy!LR6=Výsledky!$NW$3),60,0)))</f>
        <v>0</v>
      </c>
      <c r="NS12" s="125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25">
        <f>IF(ISBLANK($NW$3),"",IF(OR(Tipy!LS6=Výsledky!$NR$6,Tipy!LS6=Výsledky!$NR$7,Tipy!LS6=Výsledky!$NR$8,Tipy!LS6=Výsledky!$NR$9),IF(VLOOKUP(Tipy!LS6,'Kategórie hráčov'!$A$2:$B$55,2,FALSE)=30,30,20),0))</f>
        <v>0</v>
      </c>
      <c r="NU12" s="125">
        <f>IF(ISBLANK($NW$3),"",IF(OR(Tipy!LT6=Výsledky!$NU$6,Tipy!LT6=Výsledky!$NU$7,Tipy!LT6=Výsledky!$NU$8,Tipy!LT6=Výsledky!$NU$9),IF(VLOOKUP(Tipy!LT6,'Kategórie hráčov'!$A$2:$B$55,2,FALSE)=30,30,20),0))</f>
        <v>0</v>
      </c>
      <c r="NV12" s="126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29">
        <f>IF(ISBLANK($NW$3),"",IF(ISBLANK(Tipy!LP6),"-",SUM(NR12:NV12)))</f>
        <v>20</v>
      </c>
      <c r="NX12" s="128"/>
      <c r="NY12" s="125">
        <f>IF(ISBLANK($OD$3),"",IF(ISBLANK(Tipy!LV6),0,IF(AND(Tipy!LV6=Výsledky!$OB$3,Tipy!LX6=Výsledky!$OD$3),60,0)))</f>
        <v>0</v>
      </c>
      <c r="NZ12" s="125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25">
        <f>IF(ISBLANK($OD$3),"",IF(OR(Tipy!LY6=Výsledky!$NY$6,Tipy!LY6=Výsledky!$NY$7,Tipy!LY6=Výsledky!$NY$8,Tipy!LY6=Výsledky!$NY$9),IF(VLOOKUP(Tipy!LY6,'Kategórie hráčov'!$A$2:$B$55,2,FALSE)=30,30,20),0))</f>
        <v>20</v>
      </c>
      <c r="OB12" s="125">
        <f>IF(ISBLANK($OD$3),"",IF(OR(Tipy!LZ6=Výsledky!$OB$6,Tipy!LZ6=Výsledky!$OB$7,Tipy!LZ6=Výsledky!$OB$8,Tipy!LZ6=Výsledky!$OB$9),IF(VLOOKUP(Tipy!LZ6,'Kategórie hráčov'!$A$2:$B$55,2,FALSE)=30,30,20),0))</f>
        <v>0</v>
      </c>
      <c r="OC12" s="126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29">
        <f>IF(ISBLANK($OD$3),"",IF(ISBLANK(Tipy!LV6),"-",SUM(NY12:OC12)))</f>
        <v>40</v>
      </c>
      <c r="OE12" s="128"/>
      <c r="OF12" s="125">
        <f>IF(ISBLANK($OK$3),"",IF(ISBLANK(Tipy!MB6),0,IF(AND(Tipy!MB6=Výsledky!$OI$3,Tipy!MD6=Výsledky!$OK$3),60,0)))</f>
        <v>0</v>
      </c>
      <c r="OG12" s="125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25">
        <f>IF(ISBLANK($OK$3),"",IF(OR(Tipy!ME6=Výsledky!$OF$6,Tipy!ME6=Výsledky!$OF$7,Tipy!ME6=Výsledky!$OF$8,Tipy!ME6=Výsledky!$OF$9),IF(VLOOKUP(Tipy!ME6,'Kategórie hráčov'!$A$2:$B$55,2,FALSE)=30,30,20),0))</f>
        <v>20</v>
      </c>
      <c r="OI12" s="125">
        <f>IF(ISBLANK($OK$3),"",IF(OR(Tipy!MF6=Výsledky!$OI$6,Tipy!MF6=Výsledky!$OI$7,Tipy!MF6=Výsledky!$OI$8,Tipy!MF6=Výsledky!$OI$9),IF(VLOOKUP(Tipy!MF6,'Kategórie hráčov'!$A$2:$B$55,2,FALSE)=30,30,20),0))</f>
        <v>0</v>
      </c>
      <c r="OJ12" s="126">
        <f>IF(ISBLANK($OK$3),"",IF(ISBLANK(Tipy!MB6),0,IF(OR(AND(Tipy!MB6=Výsledky!$OI$3,OR(Tipy!MD6=Výsledky!$OK$3+1,Tipy!MD6=Výsledky!$OK$3-1)),AND(Tipy!MD6=Výsledky!$OK$3,OR(Tipy!MB6=Výsledky!$OI$3+1,Tipy!MB6=Výsledky!$OI$3-1))),10,0)))</f>
        <v>0</v>
      </c>
      <c r="OK12" s="129">
        <f>IF(ISBLANK($OK$3),"",IF(ISBLANK(Tipy!MB6),"-",SUM(OF12:OJ12)))</f>
        <v>40</v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>
        <f>IF(ISBLANK($OY$3),"",IF(ISBLANK(Tipy!MN6),0,IF(AND(Tipy!MN6=Výsledky!$OW$3,Tipy!MP6=Výsledky!$OY$3),60,0)))</f>
        <v>0</v>
      </c>
      <c r="OU12" s="125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20</v>
      </c>
      <c r="OV12" s="125">
        <f>IF(ISBLANK($OY$3),"",IF(OR(Tipy!MQ6=Výsledky!$OT$6,Tipy!MQ6=Výsledky!$OT$7,Tipy!MQ6=Výsledky!$OT$8,Tipy!MQ6=Výsledky!$OT$9),IF(VLOOKUP(Tipy!MQ6,'Kategórie hráčov'!$A$2:$B$55,2,FALSE)=30,30,20),0))</f>
        <v>0</v>
      </c>
      <c r="OW12" s="125">
        <f>IF(ISBLANK($OY$3),"",IF(OR(Tipy!MR6=Výsledky!$OW$6,Tipy!MR6=Výsledky!$OW$7,Tipy!MR6=Výsledky!$OW$8,Tipy!MR6=Výsledky!$OW$9),IF(VLOOKUP(Tipy!MR6,'Kategórie hráčov'!$A$2:$B$55,2,FALSE)=30,30,20),0))</f>
        <v>0</v>
      </c>
      <c r="OX12" s="126">
        <f>IF(ISBLANK($OY$3),"",IF(ISBLANK(Tipy!MN6),0,IF(OR(AND(Tipy!MN6=Výsledky!$OW$3,OR(Tipy!MP6=Výsledky!$OY$3+1,Tipy!MP6=Výsledky!$OY$3-1)),AND(Tipy!MP6=Výsledky!$OY$3,OR(Tipy!MN6=Výsledky!$OW$3+1,Tipy!MN6=Výsledky!$OW$3-1))),10,0)))</f>
        <v>10</v>
      </c>
      <c r="OY12" s="129">
        <f>IF(ISBLANK($OY$3),"",IF(ISBLANK(Tipy!MN6),"-",SUM(OT12:OX12)))</f>
        <v>30</v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>
        <f>IF(ISBLANK($PM$3),"",IF(ISBLANK(Tipy!MZ6),0,IF(AND(Tipy!MZ6=Výsledky!$PK$3,Tipy!NB6=Výsledky!$PM$3),60,0)))</f>
        <v>0</v>
      </c>
      <c r="PI12" s="125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>0</v>
      </c>
      <c r="PJ12" s="125">
        <f>IF(ISBLANK($PM$3),"",IF(OR(Tipy!NC6=Výsledky!$PH$6,Tipy!NC6=Výsledky!$PH$7,Tipy!NC6=Výsledky!$PH$8,Tipy!NC6=Výsledky!$PH$9),IF(VLOOKUP(Tipy!NC6,'Kategórie hráčov'!$A$2:$B$55,2,FALSE)=30,30,20),0))</f>
        <v>0</v>
      </c>
      <c r="PK12" s="125">
        <f>IF(ISBLANK($PM$3),"",IF(OR(Tipy!ND6=Výsledky!$PK$6,Tipy!ND6=Výsledky!$PK$7,Tipy!ND6=Výsledky!$PK$8,Tipy!ND6=Výsledky!$PK$9),IF(VLOOKUP(Tipy!ND6,'Kategórie hráčov'!$A$2:$B$55,2,FALSE)=30,30,20),0))</f>
        <v>0</v>
      </c>
      <c r="PL12" s="126">
        <f>IF(ISBLANK($PM$3),"",IF(ISBLANK(Tipy!MZ6),0,IF(OR(AND(Tipy!MZ6=Výsledky!$PK$3,OR(Tipy!NB6=Výsledky!$PM$3+1,Tipy!NB6=Výsledky!$PM$3-1)),AND(Tipy!NB6=Výsledky!$PM$3,OR(Tipy!MZ6=Výsledky!$PK$3+1,Tipy!MZ6=Výsledky!$PK$3-1))),10,0)))</f>
        <v>0</v>
      </c>
      <c r="PM12" s="129">
        <f>IF(ISBLANK($PM$3),"",IF(ISBLANK(Tipy!MZ6),"-",SUM(PH12:PL12)))</f>
        <v>0</v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5" x14ac:dyDescent="0.2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>
        <f>IF(ISBLANK($CA$3),"",IF(ISBLANK(Tipy!BL7),0,IF(AND(Tipy!BL7=Výsledky!$BY$3,Tipy!BN7=Výsledky!$CA$3),60,0)))</f>
        <v>0</v>
      </c>
      <c r="BW13" s="125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125">
        <f>IF(ISBLANK($CA$3),"",IF(OR(Tipy!BO7=Výsledky!$BV$6,Tipy!BO7=Výsledky!$BV$7,Tipy!BO7=Výsledky!$BV$8,Tipy!BO7=Výsledky!$BV$9),IF(VLOOKUP(Tipy!BO7,'Kategórie hráčov'!$A$2:$B$55,2,FALSE)=30,30,20),0))</f>
        <v>0</v>
      </c>
      <c r="BY13" s="125">
        <f>IF(ISBLANK($CA$3),"",IF(OR(Tipy!BP7=Výsledky!$BY$6,Tipy!BP7=Výsledky!$BY$7,Tipy!BP7=Výsledky!$BY$8,Tipy!BP7=Výsledky!$BY$9),IF(VLOOKUP(Tipy!BP7,'Kategórie hráčov'!$A$2:$B$55,2,FALSE)=30,30,20),0))</f>
        <v>0</v>
      </c>
      <c r="BZ13" s="126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29" t="str">
        <f>IF(ISBLANK($CA$3),"",IF(ISBLANK(Tipy!BL7),"-",SUM(BV13:BZ13)))</f>
        <v>-</v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>
        <f>IF(ISBLANK($LL$3),"",IF(ISBLANK(Tipy!JN7),0,IF(AND(Tipy!JN7=Výsledky!$LJ$3,Tipy!JP7=Výsledky!$LL$3),60,0)))</f>
        <v>0</v>
      </c>
      <c r="LH13" s="125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25">
        <f>IF(ISBLANK($LL$3),"",IF(OR(Tipy!JQ7=Výsledky!$LG$6,Tipy!JQ7=Výsledky!$LG$7,Tipy!JQ7=Výsledky!$LG$8,Tipy!JQ7=Výsledky!$LG$9),IF(VLOOKUP(Tipy!JQ7,'Kategórie hráčov'!$A$2:$B$55,2,FALSE)=30,30,20),0))</f>
        <v>0</v>
      </c>
      <c r="LJ13" s="125">
        <f>IF(ISBLANK($LL$3),"",IF(OR(Tipy!JR7=Výsledky!$LJ$6,Tipy!JR7=Výsledky!$LJ$7,Tipy!JR7=Výsledky!$LJ$8,Tipy!JR7=Výsledky!$LJ$9),IF(VLOOKUP(Tipy!JR7,'Kategórie hráčov'!$A$2:$B$55,2,FALSE)=30,30,20),0))</f>
        <v>0</v>
      </c>
      <c r="LK13" s="126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29" t="str">
        <f>IF(ISBLANK($LL$3),"",IF(ISBLANK(Tipy!JN7),"-",SUM(LG13:LK13)))</f>
        <v>-</v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>
        <f>IF(ISBLANK($LZ$3),"",IF(ISBLANK(Tipy!JZ7),0,IF(AND(Tipy!JZ7=Výsledky!$LX$3,Tipy!KB7=Výsledky!$LZ$3),60,0)))</f>
        <v>0</v>
      </c>
      <c r="LV13" s="12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5">
        <f>IF(ISBLANK($LZ$3),"",IF(OR(Tipy!KC7=Výsledky!$LU$6,Tipy!KC7=Výsledky!$LU$7,Tipy!KC7=Výsledky!$LU$8,Tipy!KC7=Výsledky!$LU$9),IF(VLOOKUP(Tipy!KC7,'Kategórie hráčov'!$A$2:$B$69,2,FALSE)=30,30,20),0))</f>
        <v>0</v>
      </c>
      <c r="LX13" s="125">
        <f>IF(ISBLANK($LZ$3),"",IF(OR(Tipy!KD7=Výsledky!$LX$6,Tipy!KD7=Výsledky!$LX$7,Tipy!KD7=Výsledky!$LX$8,Tipy!KD7=Výsledky!$LX$9),IF(VLOOKUP(Tipy!KD7,'Kategórie hráčov'!$A$2:$B$69,2,FALSE)=30,30,20),0))</f>
        <v>0</v>
      </c>
      <c r="LY13" s="12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9">
        <f>IF(ISBLANK($LZ$3),"",IF(ISBLANK(Tipy!JZ7),"-",SUM(LU13:LY13)))</f>
        <v>0</v>
      </c>
      <c r="MA13" s="128"/>
      <c r="MB13" s="125">
        <f>IF(ISBLANK($MG$3),"",IF(ISBLANK(Tipy!KF7),0,IF(AND(Tipy!KF7=Výsledky!$ME$3,Tipy!KH7=Výsledky!$MG$3),60,0)))</f>
        <v>0</v>
      </c>
      <c r="MC13" s="125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25">
        <f>IF(ISBLANK($MG$3),"",IF(OR(Tipy!KI7=Výsledky!$MB$6,Tipy!KI7=Výsledky!$MB$7,Tipy!KI7=Výsledky!$MB$8,Tipy!KI7=Výsledky!$MB$9),IF(VLOOKUP(Tipy!KI7,'Kategórie hráčov'!$A$2:$B$55,2,FALSE)=30,30,20),0))</f>
        <v>20</v>
      </c>
      <c r="ME13" s="125">
        <f>IF(ISBLANK($MG$3),"",IF(OR(Tipy!KJ7=Výsledky!$ME$6,Tipy!KJ7=Výsledky!$ME$7,Tipy!KJ7=Výsledky!$ME$8,Tipy!KJ7=Výsledky!$ME$9),IF(VLOOKUP(Tipy!KJ7,'Kategórie hráčov'!$A$2:$B$55,2,FALSE)=30,30,20),0))</f>
        <v>0</v>
      </c>
      <c r="MF13" s="126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29">
        <f>IF(ISBLANK($MG$3),"",IF(ISBLANK(Tipy!KF7),"-",SUM(MB13:MF13)))</f>
        <v>20</v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>
        <f>IF(ISBLANK($MU$3),"",IF(ISBLANK(Tipy!KR7),0,IF(AND(Tipy!KR7=Výsledky!$MS$3,Tipy!KT7=Výsledky!$MU$3),60,0)))</f>
        <v>0</v>
      </c>
      <c r="MQ13" s="125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20</v>
      </c>
      <c r="MR13" s="125">
        <f>IF(ISBLANK($MU$3),"",IF(OR(Tipy!KU7=Výsledky!$MP$6,Tipy!KU7=Výsledky!$MP$7,Tipy!KU7=Výsledky!$MP$8,Tipy!KU7=Výsledky!$MP$9),IF(VLOOKUP(Tipy!KU7,'Kategórie hráčov'!$A$2:$B$55,2,FALSE)=30,30,20),0))</f>
        <v>20</v>
      </c>
      <c r="MS13" s="125">
        <f>IF(ISBLANK($MU$3),"",IF(OR(Tipy!KV7=Výsledky!$MS$6,Tipy!KV7=Výsledky!$MS$7,Tipy!KV7=Výsledky!$MS$8,Tipy!KV7=Výsledky!$MS$9),IF(VLOOKUP(Tipy!KV7,'Kategórie hráčov'!$A$2:$B$55,2,FALSE)=30,30,20),0))</f>
        <v>20</v>
      </c>
      <c r="MT13" s="126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29">
        <f>IF(ISBLANK($MU$3),"",IF(ISBLANK(Tipy!KR7),"-",SUM(MP13:MT13)))</f>
        <v>60</v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>
        <f>IF(ISBLANK($NI$3),"",IF(ISBLANK(Tipy!LD7),0,IF(AND(Tipy!LD7=Výsledky!$NG$3,Tipy!LF7=Výsledky!$NI$3),60,0)))</f>
        <v>0</v>
      </c>
      <c r="NE13" s="125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20</v>
      </c>
      <c r="NF13" s="125">
        <f>IF(ISBLANK($NI$3),"",IF(OR(Tipy!LG7=Výsledky!$ND$6,Tipy!LG7=Výsledky!$ND$7,Tipy!LG7=Výsledky!$ND$8,Tipy!LG7=Výsledky!$ND$9),IF(VLOOKUP(Tipy!LG7,'Kategórie hráčov'!$A$2:$B$55,2,FALSE)=30,30,20),0))</f>
        <v>0</v>
      </c>
      <c r="NG13" s="125">
        <f>IF(ISBLANK($NI$3),"",IF(OR(Tipy!LH7=Výsledky!$NG$6,Tipy!LH7=Výsledky!$NG$7,Tipy!LH7=Výsledky!$NG$8,Tipy!LH7=Výsledky!$NG$9),IF(VLOOKUP(Tipy!LH7,'Kategórie hráčov'!$A$2:$B$55,2,FALSE)=30,30,20),0))</f>
        <v>30</v>
      </c>
      <c r="NH13" s="126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29">
        <f>IF(ISBLANK($NI$3),"",IF(ISBLANK(Tipy!LD7),"-",SUM(ND13:NH13)))</f>
        <v>50</v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>
        <f>IF(ISBLANK($NW$3),"",IF(ISBLANK(Tipy!LP7),0,IF(AND(Tipy!LP7=Výsledky!$NU$3,Tipy!LR7=Výsledky!$NW$3),60,0)))</f>
        <v>60</v>
      </c>
      <c r="NS13" s="125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25">
        <f>IF(ISBLANK($NW$3),"",IF(OR(Tipy!LS7=Výsledky!$NR$6,Tipy!LS7=Výsledky!$NR$7,Tipy!LS7=Výsledky!$NR$8,Tipy!LS7=Výsledky!$NR$9),IF(VLOOKUP(Tipy!LS7,'Kategórie hráčov'!$A$2:$B$55,2,FALSE)=30,30,20),0))</f>
        <v>0</v>
      </c>
      <c r="NU13" s="125">
        <f>IF(ISBLANK($NW$3),"",IF(OR(Tipy!LT7=Výsledky!$NU$6,Tipy!LT7=Výsledky!$NU$7,Tipy!LT7=Výsledky!$NU$8,Tipy!LT7=Výsledky!$NU$9),IF(VLOOKUP(Tipy!LT7,'Kategórie hráčov'!$A$2:$B$55,2,FALSE)=30,30,20),0))</f>
        <v>0</v>
      </c>
      <c r="NV13" s="126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29">
        <f>IF(ISBLANK($NW$3),"",IF(ISBLANK(Tipy!LP7),"-",SUM(NR13:NV13)))</f>
        <v>60</v>
      </c>
      <c r="NX13" s="128"/>
      <c r="NY13" s="125">
        <f>IF(ISBLANK($OD$3),"",IF(ISBLANK(Tipy!LV7),0,IF(AND(Tipy!LV7=Výsledky!$OB$3,Tipy!LX7=Výsledky!$OD$3),60,0)))</f>
        <v>0</v>
      </c>
      <c r="NZ13" s="125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20</v>
      </c>
      <c r="OA13" s="125">
        <f>IF(ISBLANK($OD$3),"",IF(OR(Tipy!LY7=Výsledky!$NY$6,Tipy!LY7=Výsledky!$NY$7,Tipy!LY7=Výsledky!$NY$8,Tipy!LY7=Výsledky!$NY$9),IF(VLOOKUP(Tipy!LY7,'Kategórie hráčov'!$A$2:$B$55,2,FALSE)=30,30,20),0))</f>
        <v>20</v>
      </c>
      <c r="OB13" s="125">
        <f>IF(ISBLANK($OD$3),"",IF(OR(Tipy!LZ7=Výsledky!$OB$6,Tipy!LZ7=Výsledky!$OB$7,Tipy!LZ7=Výsledky!$OB$8,Tipy!LZ7=Výsledky!$OB$9),IF(VLOOKUP(Tipy!LZ7,'Kategórie hráčov'!$A$2:$B$55,2,FALSE)=30,30,20),0))</f>
        <v>30</v>
      </c>
      <c r="OC13" s="126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29">
        <f>IF(ISBLANK($OD$3),"",IF(ISBLANK(Tipy!LV7),"-",SUM(NY13:OC13)))</f>
        <v>70</v>
      </c>
      <c r="OE13" s="128"/>
      <c r="OF13" s="125">
        <f>IF(ISBLANK($OK$3),"",IF(ISBLANK(Tipy!MB7),0,IF(AND(Tipy!MB7=Výsledky!$OI$3,Tipy!MD7=Výsledky!$OK$3),60,0)))</f>
        <v>0</v>
      </c>
      <c r="OG13" s="125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20</v>
      </c>
      <c r="OH13" s="125">
        <f>IF(ISBLANK($OK$3),"",IF(OR(Tipy!ME7=Výsledky!$OF$6,Tipy!ME7=Výsledky!$OF$7,Tipy!ME7=Výsledky!$OF$8,Tipy!ME7=Výsledky!$OF$9),IF(VLOOKUP(Tipy!ME7,'Kategórie hráčov'!$A$2:$B$55,2,FALSE)=30,30,20),0))</f>
        <v>0</v>
      </c>
      <c r="OI13" s="125">
        <f>IF(ISBLANK($OK$3),"",IF(OR(Tipy!MF7=Výsledky!$OI$6,Tipy!MF7=Výsledky!$OI$7,Tipy!MF7=Výsledky!$OI$8,Tipy!MF7=Výsledky!$OI$9),IF(VLOOKUP(Tipy!MF7,'Kategórie hráčov'!$A$2:$B$55,2,FALSE)=30,30,20),0))</f>
        <v>0</v>
      </c>
      <c r="OJ13" s="126">
        <f>IF(ISBLANK($OK$3),"",IF(ISBLANK(Tipy!MB7),0,IF(OR(AND(Tipy!MB7=Výsledky!$OI$3,OR(Tipy!MD7=Výsledky!$OK$3+1,Tipy!MD7=Výsledky!$OK$3-1)),AND(Tipy!MD7=Výsledky!$OK$3,OR(Tipy!MB7=Výsledky!$OI$3+1,Tipy!MB7=Výsledky!$OI$3-1))),10,0)))</f>
        <v>10</v>
      </c>
      <c r="OK13" s="129">
        <f>IF(ISBLANK($OK$3),"",IF(ISBLANK(Tipy!MB7),"-",SUM(OF13:OJ13)))</f>
        <v>30</v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>
        <f>IF(ISBLANK($OY$3),"",IF(ISBLANK(Tipy!MN7),0,IF(AND(Tipy!MN7=Výsledky!$OW$3,Tipy!MP7=Výsledky!$OY$3),60,0)))</f>
        <v>0</v>
      </c>
      <c r="OU13" s="125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20</v>
      </c>
      <c r="OV13" s="125">
        <f>IF(ISBLANK($OY$3),"",IF(OR(Tipy!MQ7=Výsledky!$OT$6,Tipy!MQ7=Výsledky!$OT$7,Tipy!MQ7=Výsledky!$OT$8,Tipy!MQ7=Výsledky!$OT$9),IF(VLOOKUP(Tipy!MQ7,'Kategórie hráčov'!$A$2:$B$55,2,FALSE)=30,30,20),0))</f>
        <v>0</v>
      </c>
      <c r="OW13" s="125">
        <f>IF(ISBLANK($OY$3),"",IF(OR(Tipy!MR7=Výsledky!$OW$6,Tipy!MR7=Výsledky!$OW$7,Tipy!MR7=Výsledky!$OW$8,Tipy!MR7=Výsledky!$OW$9),IF(VLOOKUP(Tipy!MR7,'Kategórie hráčov'!$A$2:$B$55,2,FALSE)=30,30,20),0))</f>
        <v>20</v>
      </c>
      <c r="OX13" s="126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129">
        <f>IF(ISBLANK($OY$3),"",IF(ISBLANK(Tipy!MN7),"-",SUM(OT13:OX13)))</f>
        <v>40</v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>
        <f>IF(ISBLANK($PM$3),"",IF(ISBLANK(Tipy!MZ7),0,IF(AND(Tipy!MZ7=Výsledky!$PK$3,Tipy!NB7=Výsledky!$PM$3),60,0)))</f>
        <v>0</v>
      </c>
      <c r="PI13" s="125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>0</v>
      </c>
      <c r="PJ13" s="125">
        <f>IF(ISBLANK($PM$3),"",IF(OR(Tipy!NC7=Výsledky!$PH$6,Tipy!NC7=Výsledky!$PH$7,Tipy!NC7=Výsledky!$PH$8,Tipy!NC7=Výsledky!$PH$9),IF(VLOOKUP(Tipy!NC7,'Kategórie hráčov'!$A$2:$B$55,2,FALSE)=30,30,20),0))</f>
        <v>0</v>
      </c>
      <c r="PK13" s="125">
        <f>IF(ISBLANK($PM$3),"",IF(OR(Tipy!ND7=Výsledky!$PK$6,Tipy!ND7=Výsledky!$PK$7,Tipy!ND7=Výsledky!$PK$8,Tipy!ND7=Výsledky!$PK$9),IF(VLOOKUP(Tipy!ND7,'Kategórie hráčov'!$A$2:$B$55,2,FALSE)=30,30,20),0))</f>
        <v>0</v>
      </c>
      <c r="PL13" s="126">
        <f>IF(ISBLANK($PM$3),"",IF(ISBLANK(Tipy!MZ7),0,IF(OR(AND(Tipy!MZ7=Výsledky!$PK$3,OR(Tipy!NB7=Výsledky!$PM$3+1,Tipy!NB7=Výsledky!$PM$3-1)),AND(Tipy!NB7=Výsledky!$PM$3,OR(Tipy!MZ7=Výsledky!$PK$3+1,Tipy!MZ7=Výsledky!$PK$3-1))),10,0)))</f>
        <v>0</v>
      </c>
      <c r="PM13" s="129" t="str">
        <f>IF(ISBLANK($PM$3),"",IF(ISBLANK(Tipy!MZ7),"-",SUM(PH13:PL13)))</f>
        <v>-</v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5" x14ac:dyDescent="0.2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>
        <f>IF(ISBLANK($CA$3),"",IF(ISBLANK(Tipy!BL8),0,IF(AND(Tipy!BL8=Výsledky!$BY$3,Tipy!BN8=Výsledky!$CA$3),60,0)))</f>
        <v>0</v>
      </c>
      <c r="BW14" s="125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25">
        <f>IF(ISBLANK($CA$3),"",IF(OR(Tipy!BO8=Výsledky!$BV$6,Tipy!BO8=Výsledky!$BV$7,Tipy!BO8=Výsledky!$BV$8,Tipy!BO8=Výsledky!$BV$9),IF(VLOOKUP(Tipy!BO8,'Kategórie hráčov'!$A$2:$B$55,2,FALSE)=30,30,20),0))</f>
        <v>0</v>
      </c>
      <c r="BY14" s="125">
        <f>IF(ISBLANK($CA$3),"",IF(OR(Tipy!BP8=Výsledky!$BY$6,Tipy!BP8=Výsledky!$BY$7,Tipy!BP8=Výsledky!$BY$8,Tipy!BP8=Výsledky!$BY$9),IF(VLOOKUP(Tipy!BP8,'Kategórie hráčov'!$A$2:$B$55,2,FALSE)=30,30,20),0))</f>
        <v>0</v>
      </c>
      <c r="BZ14" s="126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29" t="str">
        <f>IF(ISBLANK($CA$3),"",IF(ISBLANK(Tipy!BL8),"-",SUM(BV14:BZ14)))</f>
        <v>-</v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>
        <f>IF(ISBLANK($LL$3),"",IF(ISBLANK(Tipy!JN8),0,IF(AND(Tipy!JN8=Výsledky!$LJ$3,Tipy!JP8=Výsledky!$LL$3),60,0)))</f>
        <v>0</v>
      </c>
      <c r="LH14" s="125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25">
        <f>IF(ISBLANK($LL$3),"",IF(OR(Tipy!JQ8=Výsledky!$LG$6,Tipy!JQ8=Výsledky!$LG$7,Tipy!JQ8=Výsledky!$LG$8,Tipy!JQ8=Výsledky!$LG$9),IF(VLOOKUP(Tipy!JQ8,'Kategórie hráčov'!$A$2:$B$55,2,FALSE)=30,30,20),0))</f>
        <v>0</v>
      </c>
      <c r="LJ14" s="125">
        <f>IF(ISBLANK($LL$3),"",IF(OR(Tipy!JR8=Výsledky!$LJ$6,Tipy!JR8=Výsledky!$LJ$7,Tipy!JR8=Výsledky!$LJ$8,Tipy!JR8=Výsledky!$LJ$9),IF(VLOOKUP(Tipy!JR8,'Kategórie hráčov'!$A$2:$B$55,2,FALSE)=30,30,20),0))</f>
        <v>0</v>
      </c>
      <c r="LK14" s="126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29" t="str">
        <f>IF(ISBLANK($LL$3),"",IF(ISBLANK(Tipy!JN8),"-",SUM(LG14:LK14)))</f>
        <v>-</v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>
        <f>IF(ISBLANK($LZ$3),"",IF(ISBLANK(Tipy!JZ8),0,IF(AND(Tipy!JZ8=Výsledky!$LX$3,Tipy!KB8=Výsledky!$LZ$3),60,0)))</f>
        <v>0</v>
      </c>
      <c r="LV14" s="12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5">
        <f>IF(ISBLANK($LZ$3),"",IF(OR(Tipy!KC8=Výsledky!$LU$6,Tipy!KC8=Výsledky!$LU$7,Tipy!KC8=Výsledky!$LU$8,Tipy!KC8=Výsledky!$LU$9),IF(VLOOKUP(Tipy!KC8,'Kategórie hráčov'!$A$2:$B$69,2,FALSE)=30,30,20),0))</f>
        <v>0</v>
      </c>
      <c r="LX14" s="125">
        <f>IF(ISBLANK($LZ$3),"",IF(OR(Tipy!KD8=Výsledky!$LX$6,Tipy!KD8=Výsledky!$LX$7,Tipy!KD8=Výsledky!$LX$8,Tipy!KD8=Výsledky!$LX$9),IF(VLOOKUP(Tipy!KD8,'Kategórie hráčov'!$A$2:$B$69,2,FALSE)=30,30,20),0))</f>
        <v>0</v>
      </c>
      <c r="LY14" s="12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9" t="str">
        <f>IF(ISBLANK($LZ$3),"",IF(ISBLANK(Tipy!JZ8),"-",SUM(LU14:LY14)))</f>
        <v>-</v>
      </c>
      <c r="MA14" s="128"/>
      <c r="MB14" s="125">
        <f>IF(ISBLANK($MG$3),"",IF(ISBLANK(Tipy!KF8),0,IF(AND(Tipy!KF8=Výsledky!$ME$3,Tipy!KH8=Výsledky!$MG$3),60,0)))</f>
        <v>0</v>
      </c>
      <c r="MC14" s="125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25">
        <f>IF(ISBLANK($MG$3),"",IF(OR(Tipy!KI8=Výsledky!$MB$6,Tipy!KI8=Výsledky!$MB$7,Tipy!KI8=Výsledky!$MB$8,Tipy!KI8=Výsledky!$MB$9),IF(VLOOKUP(Tipy!KI8,'Kategórie hráčov'!$A$2:$B$55,2,FALSE)=30,30,20),0))</f>
        <v>0</v>
      </c>
      <c r="ME14" s="125">
        <f>IF(ISBLANK($MG$3),"",IF(OR(Tipy!KJ8=Výsledky!$ME$6,Tipy!KJ8=Výsledky!$ME$7,Tipy!KJ8=Výsledky!$ME$8,Tipy!KJ8=Výsledky!$ME$9),IF(VLOOKUP(Tipy!KJ8,'Kategórie hráčov'!$A$2:$B$55,2,FALSE)=30,30,20),0))</f>
        <v>0</v>
      </c>
      <c r="MF14" s="126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29" t="str">
        <f>IF(ISBLANK($MG$3),"",IF(ISBLANK(Tipy!KF8),"-",SUM(MB14:MF14)))</f>
        <v>-</v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>
        <f>IF(ISBLANK($MU$3),"",IF(ISBLANK(Tipy!KR8),0,IF(AND(Tipy!KR8=Výsledky!$MS$3,Tipy!KT8=Výsledky!$MU$3),60,0)))</f>
        <v>0</v>
      </c>
      <c r="MQ14" s="125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25">
        <f>IF(ISBLANK($MU$3),"",IF(OR(Tipy!KU8=Výsledky!$MP$6,Tipy!KU8=Výsledky!$MP$7,Tipy!KU8=Výsledky!$MP$8,Tipy!KU8=Výsledky!$MP$9),IF(VLOOKUP(Tipy!KU8,'Kategórie hráčov'!$A$2:$B$55,2,FALSE)=30,30,20),0))</f>
        <v>0</v>
      </c>
      <c r="MS14" s="125">
        <f>IF(ISBLANK($MU$3),"",IF(OR(Tipy!KV8=Výsledky!$MS$6,Tipy!KV8=Výsledky!$MS$7,Tipy!KV8=Výsledky!$MS$8,Tipy!KV8=Výsledky!$MS$9),IF(VLOOKUP(Tipy!KV8,'Kategórie hráčov'!$A$2:$B$55,2,FALSE)=30,30,20),0))</f>
        <v>0</v>
      </c>
      <c r="MT14" s="126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29" t="str">
        <f>IF(ISBLANK($MU$3),"",IF(ISBLANK(Tipy!KR8),"-",SUM(MP14:MT14)))</f>
        <v>-</v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>
        <f>IF(ISBLANK($NI$3),"",IF(ISBLANK(Tipy!LD8),0,IF(AND(Tipy!LD8=Výsledky!$NG$3,Tipy!LF8=Výsledky!$NI$3),60,0)))</f>
        <v>0</v>
      </c>
      <c r="NE14" s="125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25">
        <f>IF(ISBLANK($NI$3),"",IF(OR(Tipy!LG8=Výsledky!$ND$6,Tipy!LG8=Výsledky!$ND$7,Tipy!LG8=Výsledky!$ND$8,Tipy!LG8=Výsledky!$ND$9),IF(VLOOKUP(Tipy!LG8,'Kategórie hráčov'!$A$2:$B$55,2,FALSE)=30,30,20),0))</f>
        <v>0</v>
      </c>
      <c r="NG14" s="125">
        <f>IF(ISBLANK($NI$3),"",IF(OR(Tipy!LH8=Výsledky!$NG$6,Tipy!LH8=Výsledky!$NG$7,Tipy!LH8=Výsledky!$NG$8,Tipy!LH8=Výsledky!$NG$9),IF(VLOOKUP(Tipy!LH8,'Kategórie hráčov'!$A$2:$B$55,2,FALSE)=30,30,20),0))</f>
        <v>0</v>
      </c>
      <c r="NH14" s="126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29" t="str">
        <f>IF(ISBLANK($NI$3),"",IF(ISBLANK(Tipy!LD8),"-",SUM(ND14:NH14)))</f>
        <v>-</v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>
        <f>IF(ISBLANK($NW$3),"",IF(ISBLANK(Tipy!LP8),0,IF(AND(Tipy!LP8=Výsledky!$NU$3,Tipy!LR8=Výsledky!$NW$3),60,0)))</f>
        <v>0</v>
      </c>
      <c r="NS14" s="125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25">
        <f>IF(ISBLANK($NW$3),"",IF(OR(Tipy!LS8=Výsledky!$NR$6,Tipy!LS8=Výsledky!$NR$7,Tipy!LS8=Výsledky!$NR$8,Tipy!LS8=Výsledky!$NR$9),IF(VLOOKUP(Tipy!LS8,'Kategórie hráčov'!$A$2:$B$55,2,FALSE)=30,30,20),0))</f>
        <v>0</v>
      </c>
      <c r="NU14" s="125">
        <f>IF(ISBLANK($NW$3),"",IF(OR(Tipy!LT8=Výsledky!$NU$6,Tipy!LT8=Výsledky!$NU$7,Tipy!LT8=Výsledky!$NU$8,Tipy!LT8=Výsledky!$NU$9),IF(VLOOKUP(Tipy!LT8,'Kategórie hráčov'!$A$2:$B$55,2,FALSE)=30,30,20),0))</f>
        <v>0</v>
      </c>
      <c r="NV14" s="126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29" t="str">
        <f>IF(ISBLANK($NW$3),"",IF(ISBLANK(Tipy!LP8),"-",SUM(NR14:NV14)))</f>
        <v>-</v>
      </c>
      <c r="NX14" s="128"/>
      <c r="NY14" s="125">
        <f>IF(ISBLANK($OD$3),"",IF(ISBLANK(Tipy!LV8),0,IF(AND(Tipy!LV8=Výsledky!$OB$3,Tipy!LX8=Výsledky!$OD$3),60,0)))</f>
        <v>0</v>
      </c>
      <c r="NZ14" s="125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25">
        <f>IF(ISBLANK($OD$3),"",IF(OR(Tipy!LY8=Výsledky!$NY$6,Tipy!LY8=Výsledky!$NY$7,Tipy!LY8=Výsledky!$NY$8,Tipy!LY8=Výsledky!$NY$9),IF(VLOOKUP(Tipy!LY8,'Kategórie hráčov'!$A$2:$B$55,2,FALSE)=30,30,20),0))</f>
        <v>0</v>
      </c>
      <c r="OB14" s="125">
        <f>IF(ISBLANK($OD$3),"",IF(OR(Tipy!LZ8=Výsledky!$OB$6,Tipy!LZ8=Výsledky!$OB$7,Tipy!LZ8=Výsledky!$OB$8,Tipy!LZ8=Výsledky!$OB$9),IF(VLOOKUP(Tipy!LZ8,'Kategórie hráčov'!$A$2:$B$55,2,FALSE)=30,30,20),0))</f>
        <v>0</v>
      </c>
      <c r="OC14" s="126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29" t="str">
        <f>IF(ISBLANK($OD$3),"",IF(ISBLANK(Tipy!LV8),"-",SUM(NY14:OC14)))</f>
        <v>-</v>
      </c>
      <c r="OE14" s="128"/>
      <c r="OF14" s="125">
        <f>IF(ISBLANK($OK$3),"",IF(ISBLANK(Tipy!MB8),0,IF(AND(Tipy!MB8=Výsledky!$OI$3,Tipy!MD8=Výsledky!$OK$3),60,0)))</f>
        <v>0</v>
      </c>
      <c r="OG14" s="125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25">
        <f>IF(ISBLANK($OK$3),"",IF(OR(Tipy!ME8=Výsledky!$OF$6,Tipy!ME8=Výsledky!$OF$7,Tipy!ME8=Výsledky!$OF$8,Tipy!ME8=Výsledky!$OF$9),IF(VLOOKUP(Tipy!ME8,'Kategórie hráčov'!$A$2:$B$55,2,FALSE)=30,30,20),0))</f>
        <v>0</v>
      </c>
      <c r="OI14" s="125">
        <f>IF(ISBLANK($OK$3),"",IF(OR(Tipy!MF8=Výsledky!$OI$6,Tipy!MF8=Výsledky!$OI$7,Tipy!MF8=Výsledky!$OI$8,Tipy!MF8=Výsledky!$OI$9),IF(VLOOKUP(Tipy!MF8,'Kategórie hráčov'!$A$2:$B$55,2,FALSE)=30,30,20),0))</f>
        <v>0</v>
      </c>
      <c r="OJ14" s="126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29" t="str">
        <f>IF(ISBLANK($OK$3),"",IF(ISBLANK(Tipy!MB8),"-",SUM(OF14:OJ14)))</f>
        <v>-</v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>
        <f>IF(ISBLANK($OY$3),"",IF(ISBLANK(Tipy!MN8),0,IF(AND(Tipy!MN8=Výsledky!$OW$3,Tipy!MP8=Výsledky!$OY$3),60,0)))</f>
        <v>0</v>
      </c>
      <c r="OU14" s="125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125">
        <f>IF(ISBLANK($OY$3),"",IF(OR(Tipy!MQ8=Výsledky!$OT$6,Tipy!MQ8=Výsledky!$OT$7,Tipy!MQ8=Výsledky!$OT$8,Tipy!MQ8=Výsledky!$OT$9),IF(VLOOKUP(Tipy!MQ8,'Kategórie hráčov'!$A$2:$B$55,2,FALSE)=30,30,20),0))</f>
        <v>0</v>
      </c>
      <c r="OW14" s="125">
        <f>IF(ISBLANK($OY$3),"",IF(OR(Tipy!MR8=Výsledky!$OW$6,Tipy!MR8=Výsledky!$OW$7,Tipy!MR8=Výsledky!$OW$8,Tipy!MR8=Výsledky!$OW$9),IF(VLOOKUP(Tipy!MR8,'Kategórie hráčov'!$A$2:$B$55,2,FALSE)=30,30,20),0))</f>
        <v>0</v>
      </c>
      <c r="OX14" s="126">
        <f>IF(ISBLANK($OY$3),"",IF(ISBLANK(Tipy!MN8),0,IF(OR(AND(Tipy!MN8=Výsledky!$OW$3,OR(Tipy!MP8=Výsledky!$OY$3+1,Tipy!MP8=Výsledky!$OY$3-1)),AND(Tipy!MP8=Výsledky!$OY$3,OR(Tipy!MN8=Výsledky!$OW$3+1,Tipy!MN8=Výsledky!$OW$3-1))),10,0)))</f>
        <v>0</v>
      </c>
      <c r="OY14" s="129" t="str">
        <f>IF(ISBLANK($OY$3),"",IF(ISBLANK(Tipy!MN8),"-",SUM(OT14:OX14)))</f>
        <v>-</v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>
        <f>IF(ISBLANK($PM$3),"",IF(ISBLANK(Tipy!MZ8),0,IF(AND(Tipy!MZ8=Výsledky!$PK$3,Tipy!NB8=Výsledky!$PM$3),60,0)))</f>
        <v>0</v>
      </c>
      <c r="PI14" s="125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>0</v>
      </c>
      <c r="PJ14" s="125">
        <f>IF(ISBLANK($PM$3),"",IF(OR(Tipy!NC8=Výsledky!$PH$6,Tipy!NC8=Výsledky!$PH$7,Tipy!NC8=Výsledky!$PH$8,Tipy!NC8=Výsledky!$PH$9),IF(VLOOKUP(Tipy!NC8,'Kategórie hráčov'!$A$2:$B$55,2,FALSE)=30,30,20),0))</f>
        <v>0</v>
      </c>
      <c r="PK14" s="125">
        <f>IF(ISBLANK($PM$3),"",IF(OR(Tipy!ND8=Výsledky!$PK$6,Tipy!ND8=Výsledky!$PK$7,Tipy!ND8=Výsledky!$PK$8,Tipy!ND8=Výsledky!$PK$9),IF(VLOOKUP(Tipy!ND8,'Kategórie hráčov'!$A$2:$B$55,2,FALSE)=30,30,20),0))</f>
        <v>0</v>
      </c>
      <c r="PL14" s="126">
        <f>IF(ISBLANK($PM$3),"",IF(ISBLANK(Tipy!MZ8),0,IF(OR(AND(Tipy!MZ8=Výsledky!$PK$3,OR(Tipy!NB8=Výsledky!$PM$3+1,Tipy!NB8=Výsledky!$PM$3-1)),AND(Tipy!NB8=Výsledky!$PM$3,OR(Tipy!MZ8=Výsledky!$PK$3+1,Tipy!MZ8=Výsledky!$PK$3-1))),10,0)))</f>
        <v>0</v>
      </c>
      <c r="PM14" s="129" t="str">
        <f>IF(ISBLANK($PM$3),"",IF(ISBLANK(Tipy!MZ8),"-",SUM(PH14:PL14)))</f>
        <v>-</v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5" x14ac:dyDescent="0.2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>
        <f>IF(ISBLANK($CA$3),"",IF(ISBLANK(Tipy!BL9),0,IF(AND(Tipy!BL9=Výsledky!$BY$3,Tipy!BN9=Výsledky!$CA$3),60,0)))</f>
        <v>0</v>
      </c>
      <c r="BW15" s="125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25">
        <f>IF(ISBLANK($CA$3),"",IF(OR(Tipy!BO9=Výsledky!$BV$6,Tipy!BO9=Výsledky!$BV$7,Tipy!BO9=Výsledky!$BV$8,Tipy!BO9=Výsledky!$BV$9),IF(VLOOKUP(Tipy!BO9,'Kategórie hráčov'!$A$2:$B$55,2,FALSE)=30,30,20),0))</f>
        <v>0</v>
      </c>
      <c r="BY15" s="125">
        <f>IF(ISBLANK($CA$3),"",IF(OR(Tipy!BP9=Výsledky!$BY$6,Tipy!BP9=Výsledky!$BY$7,Tipy!BP9=Výsledky!$BY$8,Tipy!BP9=Výsledky!$BY$9),IF(VLOOKUP(Tipy!BP9,'Kategórie hráčov'!$A$2:$B$55,2,FALSE)=30,30,20),0))</f>
        <v>0</v>
      </c>
      <c r="BZ15" s="126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29">
        <f>IF(ISBLANK($CA$3),"",IF(ISBLANK(Tipy!BL9),"-",SUM(BV15:BZ15)))</f>
        <v>0</v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>
        <f>IF(ISBLANK($LL$3),"",IF(ISBLANK(Tipy!JN9),0,IF(AND(Tipy!JN9=Výsledky!$LJ$3,Tipy!JP9=Výsledky!$LL$3),60,0)))</f>
        <v>0</v>
      </c>
      <c r="LH15" s="125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125">
        <f>IF(ISBLANK($LL$3),"",IF(OR(Tipy!JQ9=Výsledky!$LG$6,Tipy!JQ9=Výsledky!$LG$7,Tipy!JQ9=Výsledky!$LG$8,Tipy!JQ9=Výsledky!$LG$9),IF(VLOOKUP(Tipy!JQ9,'Kategórie hráčov'!$A$2:$B$55,2,FALSE)=30,30,20),0))</f>
        <v>0</v>
      </c>
      <c r="LJ15" s="125">
        <f>IF(ISBLANK($LL$3),"",IF(OR(Tipy!JR9=Výsledky!$LJ$6,Tipy!JR9=Výsledky!$LJ$7,Tipy!JR9=Výsledky!$LJ$8,Tipy!JR9=Výsledky!$LJ$9),IF(VLOOKUP(Tipy!JR9,'Kategórie hráčov'!$A$2:$B$55,2,FALSE)=30,30,20),0))</f>
        <v>0</v>
      </c>
      <c r="LK15" s="126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129" t="str">
        <f>IF(ISBLANK($LL$3),"",IF(ISBLANK(Tipy!JN9),"-",SUM(LG15:LK15)))</f>
        <v>-</v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>
        <f>IF(ISBLANK($LZ$3),"",IF(ISBLANK(Tipy!JZ9),0,IF(AND(Tipy!JZ9=Výsledky!$LX$3,Tipy!KB9=Výsledky!$LZ$3),60,0)))</f>
        <v>0</v>
      </c>
      <c r="LV15" s="12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5">
        <f>IF(ISBLANK($LZ$3),"",IF(OR(Tipy!KC9=Výsledky!$LU$6,Tipy!KC9=Výsledky!$LU$7,Tipy!KC9=Výsledky!$LU$8,Tipy!KC9=Výsledky!$LU$9),IF(VLOOKUP(Tipy!KC9,'Kategórie hráčov'!$A$2:$B$69,2,FALSE)=30,30,20),0))</f>
        <v>0</v>
      </c>
      <c r="LX15" s="125">
        <f>IF(ISBLANK($LZ$3),"",IF(OR(Tipy!KD9=Výsledky!$LX$6,Tipy!KD9=Výsledky!$LX$7,Tipy!KD9=Výsledky!$LX$8,Tipy!KD9=Výsledky!$LX$9),IF(VLOOKUP(Tipy!KD9,'Kategórie hráčov'!$A$2:$B$69,2,FALSE)=30,30,20),0))</f>
        <v>0</v>
      </c>
      <c r="LY15" s="12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9">
        <f>IF(ISBLANK($LZ$3),"",IF(ISBLANK(Tipy!JZ9),"-",SUM(LU15:LY15)))</f>
        <v>0</v>
      </c>
      <c r="MA15" s="128"/>
      <c r="MB15" s="125">
        <f>IF(ISBLANK($MG$3),"",IF(ISBLANK(Tipy!KF9),0,IF(AND(Tipy!KF9=Výsledky!$ME$3,Tipy!KH9=Výsledky!$MG$3),60,0)))</f>
        <v>0</v>
      </c>
      <c r="MC15" s="125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125">
        <f>IF(ISBLANK($MG$3),"",IF(OR(Tipy!KI9=Výsledky!$MB$6,Tipy!KI9=Výsledky!$MB$7,Tipy!KI9=Výsledky!$MB$8,Tipy!KI9=Výsledky!$MB$9),IF(VLOOKUP(Tipy!KI9,'Kategórie hráčov'!$A$2:$B$55,2,FALSE)=30,30,20),0))</f>
        <v>0</v>
      </c>
      <c r="ME15" s="125">
        <f>IF(ISBLANK($MG$3),"",IF(OR(Tipy!KJ9=Výsledky!$ME$6,Tipy!KJ9=Výsledky!$ME$7,Tipy!KJ9=Výsledky!$ME$8,Tipy!KJ9=Výsledky!$ME$9),IF(VLOOKUP(Tipy!KJ9,'Kategórie hráčov'!$A$2:$B$55,2,FALSE)=30,30,20),0))</f>
        <v>0</v>
      </c>
      <c r="MF15" s="126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129" t="str">
        <f>IF(ISBLANK($MG$3),"",IF(ISBLANK(Tipy!KF9),"-",SUM(MB15:MF15)))</f>
        <v>-</v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>
        <f>IF(ISBLANK($MU$3),"",IF(ISBLANK(Tipy!KR9),0,IF(AND(Tipy!KR9=Výsledky!$MS$3,Tipy!KT9=Výsledky!$MU$3),60,0)))</f>
        <v>0</v>
      </c>
      <c r="MQ15" s="125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25">
        <f>IF(ISBLANK($MU$3),"",IF(OR(Tipy!KU9=Výsledky!$MP$6,Tipy!KU9=Výsledky!$MP$7,Tipy!KU9=Výsledky!$MP$8,Tipy!KU9=Výsledky!$MP$9),IF(VLOOKUP(Tipy!KU9,'Kategórie hráčov'!$A$2:$B$55,2,FALSE)=30,30,20),0))</f>
        <v>0</v>
      </c>
      <c r="MS15" s="125">
        <f>IF(ISBLANK($MU$3),"",IF(OR(Tipy!KV9=Výsledky!$MS$6,Tipy!KV9=Výsledky!$MS$7,Tipy!KV9=Výsledky!$MS$8,Tipy!KV9=Výsledky!$MS$9),IF(VLOOKUP(Tipy!KV9,'Kategórie hráčov'!$A$2:$B$55,2,FALSE)=30,30,20),0))</f>
        <v>0</v>
      </c>
      <c r="MT15" s="126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129" t="str">
        <f>IF(ISBLANK($MU$3),"",IF(ISBLANK(Tipy!KR9),"-",SUM(MP15:MT15)))</f>
        <v>-</v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>
        <f>IF(ISBLANK($NI$3),"",IF(ISBLANK(Tipy!LD9),0,IF(AND(Tipy!LD9=Výsledky!$NG$3,Tipy!LF9=Výsledky!$NI$3),60,0)))</f>
        <v>0</v>
      </c>
      <c r="NE15" s="125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25">
        <f>IF(ISBLANK($NI$3),"",IF(OR(Tipy!LG9=Výsledky!$ND$6,Tipy!LG9=Výsledky!$ND$7,Tipy!LG9=Výsledky!$ND$8,Tipy!LG9=Výsledky!$ND$9),IF(VLOOKUP(Tipy!LG9,'Kategórie hráčov'!$A$2:$B$55,2,FALSE)=30,30,20),0))</f>
        <v>0</v>
      </c>
      <c r="NG15" s="125">
        <f>IF(ISBLANK($NI$3),"",IF(OR(Tipy!LH9=Výsledky!$NG$6,Tipy!LH9=Výsledky!$NG$7,Tipy!LH9=Výsledky!$NG$8,Tipy!LH9=Výsledky!$NG$9),IF(VLOOKUP(Tipy!LH9,'Kategórie hráčov'!$A$2:$B$55,2,FALSE)=30,30,20),0))</f>
        <v>0</v>
      </c>
      <c r="NH15" s="126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29" t="str">
        <f>IF(ISBLANK($NI$3),"",IF(ISBLANK(Tipy!LD9),"-",SUM(ND15:NH15)))</f>
        <v>-</v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>
        <f>IF(ISBLANK($NW$3),"",IF(ISBLANK(Tipy!LP9),0,IF(AND(Tipy!LP9=Výsledky!$NU$3,Tipy!LR9=Výsledky!$NW$3),60,0)))</f>
        <v>0</v>
      </c>
      <c r="NS15" s="125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125">
        <f>IF(ISBLANK($NW$3),"",IF(OR(Tipy!LS9=Výsledky!$NR$6,Tipy!LS9=Výsledky!$NR$7,Tipy!LS9=Výsledky!$NR$8,Tipy!LS9=Výsledky!$NR$9),IF(VLOOKUP(Tipy!LS9,'Kategórie hráčov'!$A$2:$B$55,2,FALSE)=30,30,20),0))</f>
        <v>0</v>
      </c>
      <c r="NU15" s="125">
        <f>IF(ISBLANK($NW$3),"",IF(OR(Tipy!LT9=Výsledky!$NU$6,Tipy!LT9=Výsledky!$NU$7,Tipy!LT9=Výsledky!$NU$8,Tipy!LT9=Výsledky!$NU$9),IF(VLOOKUP(Tipy!LT9,'Kategórie hráčov'!$A$2:$B$55,2,FALSE)=30,30,20),0))</f>
        <v>0</v>
      </c>
      <c r="NV15" s="126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129" t="str">
        <f>IF(ISBLANK($NW$3),"",IF(ISBLANK(Tipy!LP9),"-",SUM(NR15:NV15)))</f>
        <v>-</v>
      </c>
      <c r="NX15" s="128"/>
      <c r="NY15" s="125">
        <f>IF(ISBLANK($OD$3),"",IF(ISBLANK(Tipy!LV9),0,IF(AND(Tipy!LV9=Výsledky!$OB$3,Tipy!LX9=Výsledky!$OD$3),60,0)))</f>
        <v>0</v>
      </c>
      <c r="NZ15" s="125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125">
        <f>IF(ISBLANK($OD$3),"",IF(OR(Tipy!LY9=Výsledky!$NY$6,Tipy!LY9=Výsledky!$NY$7,Tipy!LY9=Výsledky!$NY$8,Tipy!LY9=Výsledky!$NY$9),IF(VLOOKUP(Tipy!LY9,'Kategórie hráčov'!$A$2:$B$55,2,FALSE)=30,30,20),0))</f>
        <v>0</v>
      </c>
      <c r="OB15" s="125">
        <f>IF(ISBLANK($OD$3),"",IF(OR(Tipy!LZ9=Výsledky!$OB$6,Tipy!LZ9=Výsledky!$OB$7,Tipy!LZ9=Výsledky!$OB$8,Tipy!LZ9=Výsledky!$OB$9),IF(VLOOKUP(Tipy!LZ9,'Kategórie hráčov'!$A$2:$B$55,2,FALSE)=30,30,20),0))</f>
        <v>0</v>
      </c>
      <c r="OC15" s="126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129" t="str">
        <f>IF(ISBLANK($OD$3),"",IF(ISBLANK(Tipy!LV9),"-",SUM(NY15:OC15)))</f>
        <v>-</v>
      </c>
      <c r="OE15" s="128"/>
      <c r="OF15" s="125">
        <f>IF(ISBLANK($OK$3),"",IF(ISBLANK(Tipy!MB9),0,IF(AND(Tipy!MB9=Výsledky!$OI$3,Tipy!MD9=Výsledky!$OK$3),60,0)))</f>
        <v>0</v>
      </c>
      <c r="OG15" s="125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0</v>
      </c>
      <c r="OH15" s="125">
        <f>IF(ISBLANK($OK$3),"",IF(OR(Tipy!ME9=Výsledky!$OF$6,Tipy!ME9=Výsledky!$OF$7,Tipy!ME9=Výsledky!$OF$8,Tipy!ME9=Výsledky!$OF$9),IF(VLOOKUP(Tipy!ME9,'Kategórie hráčov'!$A$2:$B$55,2,FALSE)=30,30,20),0))</f>
        <v>0</v>
      </c>
      <c r="OI15" s="125">
        <f>IF(ISBLANK($OK$3),"",IF(OR(Tipy!MF9=Výsledky!$OI$6,Tipy!MF9=Výsledky!$OI$7,Tipy!MF9=Výsledky!$OI$8,Tipy!MF9=Výsledky!$OI$9),IF(VLOOKUP(Tipy!MF9,'Kategórie hráčov'!$A$2:$B$55,2,FALSE)=30,30,20),0))</f>
        <v>0</v>
      </c>
      <c r="OJ15" s="126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29" t="str">
        <f>IF(ISBLANK($OK$3),"",IF(ISBLANK(Tipy!MB9),"-",SUM(OF15:OJ15)))</f>
        <v>-</v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>
        <f>IF(ISBLANK($OY$3),"",IF(ISBLANK(Tipy!MN9),0,IF(AND(Tipy!MN9=Výsledky!$OW$3,Tipy!MP9=Výsledky!$OY$3),60,0)))</f>
        <v>0</v>
      </c>
      <c r="OU15" s="125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125">
        <f>IF(ISBLANK($OY$3),"",IF(OR(Tipy!MQ9=Výsledky!$OT$6,Tipy!MQ9=Výsledky!$OT$7,Tipy!MQ9=Výsledky!$OT$8,Tipy!MQ9=Výsledky!$OT$9),IF(VLOOKUP(Tipy!MQ9,'Kategórie hráčov'!$A$2:$B$55,2,FALSE)=30,30,20),0))</f>
        <v>0</v>
      </c>
      <c r="OW15" s="125">
        <f>IF(ISBLANK($OY$3),"",IF(OR(Tipy!MR9=Výsledky!$OW$6,Tipy!MR9=Výsledky!$OW$7,Tipy!MR9=Výsledky!$OW$8,Tipy!MR9=Výsledky!$OW$9),IF(VLOOKUP(Tipy!MR9,'Kategórie hráčov'!$A$2:$B$55,2,FALSE)=30,30,20),0))</f>
        <v>0</v>
      </c>
      <c r="OX15" s="126">
        <f>IF(ISBLANK($OY$3),"",IF(ISBLANK(Tipy!MN9),0,IF(OR(AND(Tipy!MN9=Výsledky!$OW$3,OR(Tipy!MP9=Výsledky!$OY$3+1,Tipy!MP9=Výsledky!$OY$3-1)),AND(Tipy!MP9=Výsledky!$OY$3,OR(Tipy!MN9=Výsledky!$OW$3+1,Tipy!MN9=Výsledky!$OW$3-1))),10,0)))</f>
        <v>0</v>
      </c>
      <c r="OY15" s="129" t="str">
        <f>IF(ISBLANK($OY$3),"",IF(ISBLANK(Tipy!MN9),"-",SUM(OT15:OX15)))</f>
        <v>-</v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>
        <f>IF(ISBLANK($PM$3),"",IF(ISBLANK(Tipy!MZ9),0,IF(AND(Tipy!MZ9=Výsledky!$PK$3,Tipy!NB9=Výsledky!$PM$3),60,0)))</f>
        <v>0</v>
      </c>
      <c r="PI15" s="125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>0</v>
      </c>
      <c r="PJ15" s="125">
        <f>IF(ISBLANK($PM$3),"",IF(OR(Tipy!NC9=Výsledky!$PH$6,Tipy!NC9=Výsledky!$PH$7,Tipy!NC9=Výsledky!$PH$8,Tipy!NC9=Výsledky!$PH$9),IF(VLOOKUP(Tipy!NC9,'Kategórie hráčov'!$A$2:$B$55,2,FALSE)=30,30,20),0))</f>
        <v>0</v>
      </c>
      <c r="PK15" s="125">
        <f>IF(ISBLANK($PM$3),"",IF(OR(Tipy!ND9=Výsledky!$PK$6,Tipy!ND9=Výsledky!$PK$7,Tipy!ND9=Výsledky!$PK$8,Tipy!ND9=Výsledky!$PK$9),IF(VLOOKUP(Tipy!ND9,'Kategórie hráčov'!$A$2:$B$55,2,FALSE)=30,30,20),0))</f>
        <v>0</v>
      </c>
      <c r="PL15" s="126">
        <f>IF(ISBLANK($PM$3),"",IF(ISBLANK(Tipy!MZ9),0,IF(OR(AND(Tipy!MZ9=Výsledky!$PK$3,OR(Tipy!NB9=Výsledky!$PM$3+1,Tipy!NB9=Výsledky!$PM$3-1)),AND(Tipy!NB9=Výsledky!$PM$3,OR(Tipy!MZ9=Výsledky!$PK$3+1,Tipy!MZ9=Výsledky!$PK$3-1))),10,0)))</f>
        <v>0</v>
      </c>
      <c r="PM15" s="129" t="str">
        <f>IF(ISBLANK($PM$3),"",IF(ISBLANK(Tipy!MZ9),"-",SUM(PH15:PL15)))</f>
        <v>-</v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5" x14ac:dyDescent="0.2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>
        <f>IF(ISBLANK($CA$3),"",IF(ISBLANK(Tipy!BL10),0,IF(AND(Tipy!BL10=Výsledky!$BY$3,Tipy!BN10=Výsledky!$CA$3),60,0)))</f>
        <v>0</v>
      </c>
      <c r="BW16" s="125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0</v>
      </c>
      <c r="BX16" s="125">
        <f>IF(ISBLANK($CA$3),"",IF(OR(Tipy!BO10=Výsledky!$BV$6,Tipy!BO10=Výsledky!$BV$7,Tipy!BO10=Výsledky!$BV$8,Tipy!BO10=Výsledky!$BV$9),IF(VLOOKUP(Tipy!BO10,'Kategórie hráčov'!$A$2:$B$55,2,FALSE)=30,30,20),0))</f>
        <v>0</v>
      </c>
      <c r="BY16" s="125">
        <f>IF(ISBLANK($CA$3),"",IF(OR(Tipy!BP10=Výsledky!$BY$6,Tipy!BP10=Výsledky!$BY$7,Tipy!BP10=Výsledky!$BY$8,Tipy!BP10=Výsledky!$BY$9),IF(VLOOKUP(Tipy!BP10,'Kategórie hráčov'!$A$2:$B$55,2,FALSE)=30,30,20),0))</f>
        <v>0</v>
      </c>
      <c r="BZ16" s="126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29" t="str">
        <f>IF(ISBLANK($CA$3),"",IF(ISBLANK(Tipy!BL10),"-",SUM(BV16:BZ16)))</f>
        <v>-</v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>
        <f>IF(ISBLANK($LL$3),"",IF(ISBLANK(Tipy!JN10),0,IF(AND(Tipy!JN10=Výsledky!$LJ$3,Tipy!JP10=Výsledky!$LL$3),60,0)))</f>
        <v>0</v>
      </c>
      <c r="LH16" s="125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125">
        <f>IF(ISBLANK($LL$3),"",IF(OR(Tipy!JQ10=Výsledky!$LG$6,Tipy!JQ10=Výsledky!$LG$7,Tipy!JQ10=Výsledky!$LG$8,Tipy!JQ10=Výsledky!$LG$9),IF(VLOOKUP(Tipy!JQ10,'Kategórie hráčov'!$A$2:$B$55,2,FALSE)=30,30,20),0))</f>
        <v>0</v>
      </c>
      <c r="LJ16" s="125">
        <f>IF(ISBLANK($LL$3),"",IF(OR(Tipy!JR10=Výsledky!$LJ$6,Tipy!JR10=Výsledky!$LJ$7,Tipy!JR10=Výsledky!$LJ$8,Tipy!JR10=Výsledky!$LJ$9),IF(VLOOKUP(Tipy!JR10,'Kategórie hráčov'!$A$2:$B$55,2,FALSE)=30,30,20),0))</f>
        <v>0</v>
      </c>
      <c r="LK16" s="126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29" t="str">
        <f>IF(ISBLANK($LL$3),"",IF(ISBLANK(Tipy!JN10),"-",SUM(LG16:LK16)))</f>
        <v>-</v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>
        <f>IF(ISBLANK($LZ$3),"",IF(ISBLANK(Tipy!JZ10),0,IF(AND(Tipy!JZ10=Výsledky!$LX$3,Tipy!KB10=Výsledky!$LZ$3),60,0)))</f>
        <v>0</v>
      </c>
      <c r="LV16" s="12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5">
        <f>IF(ISBLANK($LZ$3),"",IF(OR(Tipy!KC10=Výsledky!$LU$6,Tipy!KC10=Výsledky!$LU$7,Tipy!KC10=Výsledky!$LU$8,Tipy!KC10=Výsledky!$LU$9),IF(VLOOKUP(Tipy!KC10,'Kategórie hráčov'!$A$2:$B$69,2,FALSE)=30,30,20),0))</f>
        <v>0</v>
      </c>
      <c r="LX16" s="125">
        <f>IF(ISBLANK($LZ$3),"",IF(OR(Tipy!KD10=Výsledky!$LX$6,Tipy!KD10=Výsledky!$LX$7,Tipy!KD10=Výsledky!$LX$8,Tipy!KD10=Výsledky!$LX$9),IF(VLOOKUP(Tipy!KD10,'Kategórie hráčov'!$A$2:$B$69,2,FALSE)=30,30,20),0))</f>
        <v>0</v>
      </c>
      <c r="LY16" s="12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9" t="str">
        <f>IF(ISBLANK($LZ$3),"",IF(ISBLANK(Tipy!JZ10),"-",SUM(LU16:LY16)))</f>
        <v>-</v>
      </c>
      <c r="MA16" s="128"/>
      <c r="MB16" s="125">
        <f>IF(ISBLANK($MG$3),"",IF(ISBLANK(Tipy!KF10),0,IF(AND(Tipy!KF10=Výsledky!$ME$3,Tipy!KH10=Výsledky!$MG$3),60,0)))</f>
        <v>0</v>
      </c>
      <c r="MC16" s="125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125">
        <f>IF(ISBLANK($MG$3),"",IF(OR(Tipy!KI10=Výsledky!$MB$6,Tipy!KI10=Výsledky!$MB$7,Tipy!KI10=Výsledky!$MB$8,Tipy!KI10=Výsledky!$MB$9),IF(VLOOKUP(Tipy!KI10,'Kategórie hráčov'!$A$2:$B$55,2,FALSE)=30,30,20),0))</f>
        <v>0</v>
      </c>
      <c r="ME16" s="125">
        <f>IF(ISBLANK($MG$3),"",IF(OR(Tipy!KJ10=Výsledky!$ME$6,Tipy!KJ10=Výsledky!$ME$7,Tipy!KJ10=Výsledky!$ME$8,Tipy!KJ10=Výsledky!$ME$9),IF(VLOOKUP(Tipy!KJ10,'Kategórie hráčov'!$A$2:$B$55,2,FALSE)=30,30,20),0))</f>
        <v>0</v>
      </c>
      <c r="MF16" s="126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29" t="str">
        <f>IF(ISBLANK($MG$3),"",IF(ISBLANK(Tipy!KF10),"-",SUM(MB16:MF16)))</f>
        <v>-</v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>
        <f>IF(ISBLANK($MU$3),"",IF(ISBLANK(Tipy!KR10),0,IF(AND(Tipy!KR10=Výsledky!$MS$3,Tipy!KT10=Výsledky!$MU$3),60,0)))</f>
        <v>0</v>
      </c>
      <c r="MQ16" s="125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25">
        <f>IF(ISBLANK($MU$3),"",IF(OR(Tipy!KU10=Výsledky!$MP$6,Tipy!KU10=Výsledky!$MP$7,Tipy!KU10=Výsledky!$MP$8,Tipy!KU10=Výsledky!$MP$9),IF(VLOOKUP(Tipy!KU10,'Kategórie hráčov'!$A$2:$B$55,2,FALSE)=30,30,20),0))</f>
        <v>0</v>
      </c>
      <c r="MS16" s="125">
        <f>IF(ISBLANK($MU$3),"",IF(OR(Tipy!KV10=Výsledky!$MS$6,Tipy!KV10=Výsledky!$MS$7,Tipy!KV10=Výsledky!$MS$8,Tipy!KV10=Výsledky!$MS$9),IF(VLOOKUP(Tipy!KV10,'Kategórie hráčov'!$A$2:$B$55,2,FALSE)=30,30,20),0))</f>
        <v>0</v>
      </c>
      <c r="MT16" s="126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29" t="str">
        <f>IF(ISBLANK($MU$3),"",IF(ISBLANK(Tipy!KR10),"-",SUM(MP16:MT16)))</f>
        <v>-</v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>
        <f>IF(ISBLANK($NI$3),"",IF(ISBLANK(Tipy!LD10),0,IF(AND(Tipy!LD10=Výsledky!$NG$3,Tipy!LF10=Výsledky!$NI$3),60,0)))</f>
        <v>0</v>
      </c>
      <c r="NE16" s="125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125">
        <f>IF(ISBLANK($NI$3),"",IF(OR(Tipy!LG10=Výsledky!$ND$6,Tipy!LG10=Výsledky!$ND$7,Tipy!LG10=Výsledky!$ND$8,Tipy!LG10=Výsledky!$ND$9),IF(VLOOKUP(Tipy!LG10,'Kategórie hráčov'!$A$2:$B$55,2,FALSE)=30,30,20),0))</f>
        <v>0</v>
      </c>
      <c r="NG16" s="125">
        <f>IF(ISBLANK($NI$3),"",IF(OR(Tipy!LH10=Výsledky!$NG$6,Tipy!LH10=Výsledky!$NG$7,Tipy!LH10=Výsledky!$NG$8,Tipy!LH10=Výsledky!$NG$9),IF(VLOOKUP(Tipy!LH10,'Kategórie hráčov'!$A$2:$B$55,2,FALSE)=30,30,20),0))</f>
        <v>0</v>
      </c>
      <c r="NH16" s="126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129" t="str">
        <f>IF(ISBLANK($NI$3),"",IF(ISBLANK(Tipy!LD10),"-",SUM(ND16:NH16)))</f>
        <v>-</v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>
        <f>IF(ISBLANK($NW$3),"",IF(ISBLANK(Tipy!LP10),0,IF(AND(Tipy!LP10=Výsledky!$NU$3,Tipy!LR10=Výsledky!$NW$3),60,0)))</f>
        <v>0</v>
      </c>
      <c r="NS16" s="125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125">
        <f>IF(ISBLANK($NW$3),"",IF(OR(Tipy!LS10=Výsledky!$NR$6,Tipy!LS10=Výsledky!$NR$7,Tipy!LS10=Výsledky!$NR$8,Tipy!LS10=Výsledky!$NR$9),IF(VLOOKUP(Tipy!LS10,'Kategórie hráčov'!$A$2:$B$55,2,FALSE)=30,30,20),0))</f>
        <v>0</v>
      </c>
      <c r="NU16" s="125">
        <f>IF(ISBLANK($NW$3),"",IF(OR(Tipy!LT10=Výsledky!$NU$6,Tipy!LT10=Výsledky!$NU$7,Tipy!LT10=Výsledky!$NU$8,Tipy!LT10=Výsledky!$NU$9),IF(VLOOKUP(Tipy!LT10,'Kategórie hráčov'!$A$2:$B$55,2,FALSE)=30,30,20),0))</f>
        <v>0</v>
      </c>
      <c r="NV16" s="126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29" t="str">
        <f>IF(ISBLANK($NW$3),"",IF(ISBLANK(Tipy!LP10),"-",SUM(NR16:NV16)))</f>
        <v>-</v>
      </c>
      <c r="NX16" s="128"/>
      <c r="NY16" s="125">
        <f>IF(ISBLANK($OD$3),"",IF(ISBLANK(Tipy!LV10),0,IF(AND(Tipy!LV10=Výsledky!$OB$3,Tipy!LX10=Výsledky!$OD$3),60,0)))</f>
        <v>0</v>
      </c>
      <c r="NZ16" s="125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125">
        <f>IF(ISBLANK($OD$3),"",IF(OR(Tipy!LY10=Výsledky!$NY$6,Tipy!LY10=Výsledky!$NY$7,Tipy!LY10=Výsledky!$NY$8,Tipy!LY10=Výsledky!$NY$9),IF(VLOOKUP(Tipy!LY10,'Kategórie hráčov'!$A$2:$B$55,2,FALSE)=30,30,20),0))</f>
        <v>0</v>
      </c>
      <c r="OB16" s="125">
        <f>IF(ISBLANK($OD$3),"",IF(OR(Tipy!LZ10=Výsledky!$OB$6,Tipy!LZ10=Výsledky!$OB$7,Tipy!LZ10=Výsledky!$OB$8,Tipy!LZ10=Výsledky!$OB$9),IF(VLOOKUP(Tipy!LZ10,'Kategórie hráčov'!$A$2:$B$55,2,FALSE)=30,30,20),0))</f>
        <v>0</v>
      </c>
      <c r="OC16" s="126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29" t="str">
        <f>IF(ISBLANK($OD$3),"",IF(ISBLANK(Tipy!LV10),"-",SUM(NY16:OC16)))</f>
        <v>-</v>
      </c>
      <c r="OE16" s="128"/>
      <c r="OF16" s="125">
        <f>IF(ISBLANK($OK$3),"",IF(ISBLANK(Tipy!MB10),0,IF(AND(Tipy!MB10=Výsledky!$OI$3,Tipy!MD10=Výsledky!$OK$3),60,0)))</f>
        <v>0</v>
      </c>
      <c r="OG16" s="125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0</v>
      </c>
      <c r="OH16" s="125">
        <f>IF(ISBLANK($OK$3),"",IF(OR(Tipy!ME10=Výsledky!$OF$6,Tipy!ME10=Výsledky!$OF$7,Tipy!ME10=Výsledky!$OF$8,Tipy!ME10=Výsledky!$OF$9),IF(VLOOKUP(Tipy!ME10,'Kategórie hráčov'!$A$2:$B$55,2,FALSE)=30,30,20),0))</f>
        <v>0</v>
      </c>
      <c r="OI16" s="125">
        <f>IF(ISBLANK($OK$3),"",IF(OR(Tipy!MF10=Výsledky!$OI$6,Tipy!MF10=Výsledky!$OI$7,Tipy!MF10=Výsledky!$OI$8,Tipy!MF10=Výsledky!$OI$9),IF(VLOOKUP(Tipy!MF10,'Kategórie hráčov'!$A$2:$B$55,2,FALSE)=30,30,20),0))</f>
        <v>0</v>
      </c>
      <c r="OJ16" s="126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29" t="str">
        <f>IF(ISBLANK($OK$3),"",IF(ISBLANK(Tipy!MB10),"-",SUM(OF16:OJ16)))</f>
        <v>-</v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>
        <f>IF(ISBLANK($OY$3),"",IF(ISBLANK(Tipy!MN10),0,IF(AND(Tipy!MN10=Výsledky!$OW$3,Tipy!MP10=Výsledky!$OY$3),60,0)))</f>
        <v>0</v>
      </c>
      <c r="OU16" s="125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125">
        <f>IF(ISBLANK($OY$3),"",IF(OR(Tipy!MQ10=Výsledky!$OT$6,Tipy!MQ10=Výsledky!$OT$7,Tipy!MQ10=Výsledky!$OT$8,Tipy!MQ10=Výsledky!$OT$9),IF(VLOOKUP(Tipy!MQ10,'Kategórie hráčov'!$A$2:$B$55,2,FALSE)=30,30,20),0))</f>
        <v>0</v>
      </c>
      <c r="OW16" s="125">
        <f>IF(ISBLANK($OY$3),"",IF(OR(Tipy!MR10=Výsledky!$OW$6,Tipy!MR10=Výsledky!$OW$7,Tipy!MR10=Výsledky!$OW$8,Tipy!MR10=Výsledky!$OW$9),IF(VLOOKUP(Tipy!MR10,'Kategórie hráčov'!$A$2:$B$55,2,FALSE)=30,30,20),0))</f>
        <v>0</v>
      </c>
      <c r="OX16" s="126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129" t="str">
        <f>IF(ISBLANK($OY$3),"",IF(ISBLANK(Tipy!MN10),"-",SUM(OT16:OX16)))</f>
        <v>-</v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>
        <f>IF(ISBLANK($PM$3),"",IF(ISBLANK(Tipy!MZ10),0,IF(AND(Tipy!MZ10=Výsledky!$PK$3,Tipy!NB10=Výsledky!$PM$3),60,0)))</f>
        <v>0</v>
      </c>
      <c r="PI16" s="125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>0</v>
      </c>
      <c r="PJ16" s="125">
        <f>IF(ISBLANK($PM$3),"",IF(OR(Tipy!NC10=Výsledky!$PH$6,Tipy!NC10=Výsledky!$PH$7,Tipy!NC10=Výsledky!$PH$8,Tipy!NC10=Výsledky!$PH$9),IF(VLOOKUP(Tipy!NC10,'Kategórie hráčov'!$A$2:$B$55,2,FALSE)=30,30,20),0))</f>
        <v>0</v>
      </c>
      <c r="PK16" s="125">
        <f>IF(ISBLANK($PM$3),"",IF(OR(Tipy!ND10=Výsledky!$PK$6,Tipy!ND10=Výsledky!$PK$7,Tipy!ND10=Výsledky!$PK$8,Tipy!ND10=Výsledky!$PK$9),IF(VLOOKUP(Tipy!ND10,'Kategórie hráčov'!$A$2:$B$55,2,FALSE)=30,30,20),0))</f>
        <v>0</v>
      </c>
      <c r="PL16" s="126">
        <f>IF(ISBLANK($PM$3),"",IF(ISBLANK(Tipy!MZ10),0,IF(OR(AND(Tipy!MZ10=Výsledky!$PK$3,OR(Tipy!NB10=Výsledky!$PM$3+1,Tipy!NB10=Výsledky!$PM$3-1)),AND(Tipy!NB10=Výsledky!$PM$3,OR(Tipy!MZ10=Výsledky!$PK$3+1,Tipy!MZ10=Výsledky!$PK$3-1))),10,0)))</f>
        <v>0</v>
      </c>
      <c r="PM16" s="129" t="str">
        <f>IF(ISBLANK($PM$3),"",IF(ISBLANK(Tipy!MZ10),"-",SUM(PH16:PL16)))</f>
        <v>-</v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5" x14ac:dyDescent="0.2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>
        <f>IF(ISBLANK($CA$3),"",IF(ISBLANK(Tipy!BL11),0,IF(AND(Tipy!BL11=Výsledky!$BY$3,Tipy!BN11=Výsledky!$CA$3),60,0)))</f>
        <v>0</v>
      </c>
      <c r="BW17" s="125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0</v>
      </c>
      <c r="BX17" s="125">
        <f>IF(ISBLANK($CA$3),"",IF(OR(Tipy!BO11=Výsledky!$BV$6,Tipy!BO11=Výsledky!$BV$7,Tipy!BO11=Výsledky!$BV$8,Tipy!BO11=Výsledky!$BV$9),IF(VLOOKUP(Tipy!BO11,'Kategórie hráčov'!$A$2:$B$55,2,FALSE)=30,30,20),0))</f>
        <v>0</v>
      </c>
      <c r="BY17" s="125">
        <f>IF(ISBLANK($CA$3),"",IF(OR(Tipy!BP11=Výsledky!$BY$6,Tipy!BP11=Výsledky!$BY$7,Tipy!BP11=Výsledky!$BY$8,Tipy!BP11=Výsledky!$BY$9),IF(VLOOKUP(Tipy!BP11,'Kategórie hráčov'!$A$2:$B$55,2,FALSE)=30,30,20),0))</f>
        <v>0</v>
      </c>
      <c r="BZ17" s="126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29">
        <f>IF(ISBLANK($CA$3),"",IF(ISBLANK(Tipy!BL11),"-",SUM(BV17:BZ17)))</f>
        <v>0</v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>
        <f>IF(ISBLANK($LL$3),"",IF(ISBLANK(Tipy!JN11),0,IF(AND(Tipy!JN11=Výsledky!$LJ$3,Tipy!JP11=Výsledky!$LL$3),60,0)))</f>
        <v>0</v>
      </c>
      <c r="LH17" s="125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20</v>
      </c>
      <c r="LI17" s="125">
        <f>IF(ISBLANK($LL$3),"",IF(OR(Tipy!JQ11=Výsledky!$LG$6,Tipy!JQ11=Výsledky!$LG$7,Tipy!JQ11=Výsledky!$LG$8,Tipy!JQ11=Výsledky!$LG$9),IF(VLOOKUP(Tipy!JQ11,'Kategórie hráčov'!$A$2:$B$55,2,FALSE)=30,30,20),0))</f>
        <v>20</v>
      </c>
      <c r="LJ17" s="125">
        <f>IF(ISBLANK($LL$3),"",IF(OR(Tipy!JR11=Výsledky!$LJ$6,Tipy!JR11=Výsledky!$LJ$7,Tipy!JR11=Výsledky!$LJ$8,Tipy!JR11=Výsledky!$LJ$9),IF(VLOOKUP(Tipy!JR11,'Kategórie hráčov'!$A$2:$B$55,2,FALSE)=30,30,20),0))</f>
        <v>0</v>
      </c>
      <c r="LK17" s="126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29">
        <f>IF(ISBLANK($LL$3),"",IF(ISBLANK(Tipy!JN11),"-",SUM(LG17:LK17)))</f>
        <v>40</v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>
        <f>IF(ISBLANK($LZ$3),"",IF(ISBLANK(Tipy!JZ11),0,IF(AND(Tipy!JZ11=Výsledky!$LX$3,Tipy!KB11=Výsledky!$LZ$3),60,0)))</f>
        <v>0</v>
      </c>
      <c r="LV17" s="12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5">
        <f>IF(ISBLANK($LZ$3),"",IF(OR(Tipy!KC11=Výsledky!$LU$6,Tipy!KC11=Výsledky!$LU$7,Tipy!KC11=Výsledky!$LU$8,Tipy!KC11=Výsledky!$LU$9),IF(VLOOKUP(Tipy!KC11,'Kategórie hráčov'!$A$2:$B$69,2,FALSE)=30,30,20),0))</f>
        <v>20</v>
      </c>
      <c r="LX17" s="125">
        <f>IF(ISBLANK($LZ$3),"",IF(OR(Tipy!KD11=Výsledky!$LX$6,Tipy!KD11=Výsledky!$LX$7,Tipy!KD11=Výsledky!$LX$8,Tipy!KD11=Výsledky!$LX$9),IF(VLOOKUP(Tipy!KD11,'Kategórie hráčov'!$A$2:$B$69,2,FALSE)=30,30,20),0))</f>
        <v>0</v>
      </c>
      <c r="LY17" s="12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9">
        <f>IF(ISBLANK($LZ$3),"",IF(ISBLANK(Tipy!JZ11),"-",SUM(LU17:LY17)))</f>
        <v>20</v>
      </c>
      <c r="MA17" s="128"/>
      <c r="MB17" s="125">
        <f>IF(ISBLANK($MG$3),"",IF(ISBLANK(Tipy!KF11),0,IF(AND(Tipy!KF11=Výsledky!$ME$3,Tipy!KH11=Výsledky!$MG$3),60,0)))</f>
        <v>0</v>
      </c>
      <c r="MC17" s="125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25">
        <f>IF(ISBLANK($MG$3),"",IF(OR(Tipy!KI11=Výsledky!$MB$6,Tipy!KI11=Výsledky!$MB$7,Tipy!KI11=Výsledky!$MB$8,Tipy!KI11=Výsledky!$MB$9),IF(VLOOKUP(Tipy!KI11,'Kategórie hráčov'!$A$2:$B$55,2,FALSE)=30,30,20),0))</f>
        <v>20</v>
      </c>
      <c r="ME17" s="125">
        <f>IF(ISBLANK($MG$3),"",IF(OR(Tipy!KJ11=Výsledky!$ME$6,Tipy!KJ11=Výsledky!$ME$7,Tipy!KJ11=Výsledky!$ME$8,Tipy!KJ11=Výsledky!$ME$9),IF(VLOOKUP(Tipy!KJ11,'Kategórie hráčov'!$A$2:$B$55,2,FALSE)=30,30,20),0))</f>
        <v>0</v>
      </c>
      <c r="MF17" s="126">
        <f>IF(ISBLANK($MG$3),"",IF(ISBLANK(Tipy!KF11),0,IF(OR(AND(Tipy!KF11=Výsledky!$ME$3,OR(Tipy!KH11=Výsledky!$MG$3+1,Tipy!KH11=Výsledky!$MG$3-1)),AND(Tipy!KH11=Výsledky!$MG$3,OR(Tipy!KF11=Výsledky!$ME$3+1,Tipy!KF11=Výsledky!$ME$3-1))),10,0)))</f>
        <v>10</v>
      </c>
      <c r="MG17" s="129">
        <f>IF(ISBLANK($MG$3),"",IF(ISBLANK(Tipy!KF11),"-",SUM(MB17:MF17)))</f>
        <v>30</v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>
        <f>IF(ISBLANK($MU$3),"",IF(ISBLANK(Tipy!KR11),0,IF(AND(Tipy!KR11=Výsledky!$MS$3,Tipy!KT11=Výsledky!$MU$3),60,0)))</f>
        <v>0</v>
      </c>
      <c r="MQ17" s="125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125">
        <f>IF(ISBLANK($MU$3),"",IF(OR(Tipy!KU11=Výsledky!$MP$6,Tipy!KU11=Výsledky!$MP$7,Tipy!KU11=Výsledky!$MP$8,Tipy!KU11=Výsledky!$MP$9),IF(VLOOKUP(Tipy!KU11,'Kategórie hráčov'!$A$2:$B$55,2,FALSE)=30,30,20),0))</f>
        <v>20</v>
      </c>
      <c r="MS17" s="125">
        <f>IF(ISBLANK($MU$3),"",IF(OR(Tipy!KV11=Výsledky!$MS$6,Tipy!KV11=Výsledky!$MS$7,Tipy!KV11=Výsledky!$MS$8,Tipy!KV11=Výsledky!$MS$9),IF(VLOOKUP(Tipy!KV11,'Kategórie hráčov'!$A$2:$B$55,2,FALSE)=30,30,20),0))</f>
        <v>30</v>
      </c>
      <c r="MT17" s="126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29">
        <f>IF(ISBLANK($MU$3),"",IF(ISBLANK(Tipy!KR11),"-",SUM(MP17:MT17)))</f>
        <v>70</v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>
        <f>IF(ISBLANK($NI$3),"",IF(ISBLANK(Tipy!LD11),0,IF(AND(Tipy!LD11=Výsledky!$NG$3,Tipy!LF11=Výsledky!$NI$3),60,0)))</f>
        <v>0</v>
      </c>
      <c r="NE17" s="125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20</v>
      </c>
      <c r="NF17" s="125">
        <f>IF(ISBLANK($NI$3),"",IF(OR(Tipy!LG11=Výsledky!$ND$6,Tipy!LG11=Výsledky!$ND$7,Tipy!LG11=Výsledky!$ND$8,Tipy!LG11=Výsledky!$ND$9),IF(VLOOKUP(Tipy!LG11,'Kategórie hráčov'!$A$2:$B$55,2,FALSE)=30,30,20),0))</f>
        <v>20</v>
      </c>
      <c r="NG17" s="125">
        <f>IF(ISBLANK($NI$3),"",IF(OR(Tipy!LH11=Výsledky!$NG$6,Tipy!LH11=Výsledky!$NG$7,Tipy!LH11=Výsledky!$NG$8,Tipy!LH11=Výsledky!$NG$9),IF(VLOOKUP(Tipy!LH11,'Kategórie hráčov'!$A$2:$B$55,2,FALSE)=30,30,20),0))</f>
        <v>30</v>
      </c>
      <c r="NH17" s="126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29">
        <f>IF(ISBLANK($NI$3),"",IF(ISBLANK(Tipy!LD11),"-",SUM(ND17:NH17)))</f>
        <v>70</v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>
        <f>IF(ISBLANK($NW$3),"",IF(ISBLANK(Tipy!LP11),0,IF(AND(Tipy!LP11=Výsledky!$NU$3,Tipy!LR11=Výsledky!$NW$3),60,0)))</f>
        <v>60</v>
      </c>
      <c r="NS17" s="125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25">
        <f>IF(ISBLANK($NW$3),"",IF(OR(Tipy!LS11=Výsledky!$NR$6,Tipy!LS11=Výsledky!$NR$7,Tipy!LS11=Výsledky!$NR$8,Tipy!LS11=Výsledky!$NR$9),IF(VLOOKUP(Tipy!LS11,'Kategórie hráčov'!$A$2:$B$55,2,FALSE)=30,30,20),0))</f>
        <v>0</v>
      </c>
      <c r="NU17" s="125">
        <f>IF(ISBLANK($NW$3),"",IF(OR(Tipy!LT11=Výsledky!$NU$6,Tipy!LT11=Výsledky!$NU$7,Tipy!LT11=Výsledky!$NU$8,Tipy!LT11=Výsledky!$NU$9),IF(VLOOKUP(Tipy!LT11,'Kategórie hráčov'!$A$2:$B$55,2,FALSE)=30,30,20),0))</f>
        <v>30</v>
      </c>
      <c r="NV17" s="126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29">
        <f>IF(ISBLANK($NW$3),"",IF(ISBLANK(Tipy!LP11),"-",SUM(NR17:NV17)))</f>
        <v>90</v>
      </c>
      <c r="NX17" s="128"/>
      <c r="NY17" s="125">
        <f>IF(ISBLANK($OD$3),"",IF(ISBLANK(Tipy!LV11),0,IF(AND(Tipy!LV11=Výsledky!$OB$3,Tipy!LX11=Výsledky!$OD$3),60,0)))</f>
        <v>0</v>
      </c>
      <c r="NZ17" s="125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20</v>
      </c>
      <c r="OA17" s="125">
        <f>IF(ISBLANK($OD$3),"",IF(OR(Tipy!LY11=Výsledky!$NY$6,Tipy!LY11=Výsledky!$NY$7,Tipy!LY11=Výsledky!$NY$8,Tipy!LY11=Výsledky!$NY$9),IF(VLOOKUP(Tipy!LY11,'Kategórie hráčov'!$A$2:$B$55,2,FALSE)=30,30,20),0))</f>
        <v>20</v>
      </c>
      <c r="OB17" s="125">
        <f>IF(ISBLANK($OD$3),"",IF(OR(Tipy!LZ11=Výsledky!$OB$6,Tipy!LZ11=Výsledky!$OB$7,Tipy!LZ11=Výsledky!$OB$8,Tipy!LZ11=Výsledky!$OB$9),IF(VLOOKUP(Tipy!LZ11,'Kategórie hráčov'!$A$2:$B$55,2,FALSE)=30,30,20),0))</f>
        <v>30</v>
      </c>
      <c r="OC17" s="126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29">
        <f>IF(ISBLANK($OD$3),"",IF(ISBLANK(Tipy!LV11),"-",SUM(NY17:OC17)))</f>
        <v>70</v>
      </c>
      <c r="OE17" s="128"/>
      <c r="OF17" s="125">
        <f>IF(ISBLANK($OK$3),"",IF(ISBLANK(Tipy!MB11),0,IF(AND(Tipy!MB11=Výsledky!$OI$3,Tipy!MD11=Výsledky!$OK$3),60,0)))</f>
        <v>0</v>
      </c>
      <c r="OG17" s="125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20</v>
      </c>
      <c r="OH17" s="125">
        <f>IF(ISBLANK($OK$3),"",IF(OR(Tipy!ME11=Výsledky!$OF$6,Tipy!ME11=Výsledky!$OF$7,Tipy!ME11=Výsledky!$OF$8,Tipy!ME11=Výsledky!$OF$9),IF(VLOOKUP(Tipy!ME11,'Kategórie hráčov'!$A$2:$B$55,2,FALSE)=30,30,20),0))</f>
        <v>20</v>
      </c>
      <c r="OI17" s="125">
        <f>IF(ISBLANK($OK$3),"",IF(OR(Tipy!MF11=Výsledky!$OI$6,Tipy!MF11=Výsledky!$OI$7,Tipy!MF11=Výsledky!$OI$8,Tipy!MF11=Výsledky!$OI$9),IF(VLOOKUP(Tipy!MF11,'Kategórie hráčov'!$A$2:$B$55,2,FALSE)=30,30,20),0))</f>
        <v>0</v>
      </c>
      <c r="OJ17" s="126">
        <f>IF(ISBLANK($OK$3),"",IF(ISBLANK(Tipy!MB11),0,IF(OR(AND(Tipy!MB11=Výsledky!$OI$3,OR(Tipy!MD11=Výsledky!$OK$3+1,Tipy!MD11=Výsledky!$OK$3-1)),AND(Tipy!MD11=Výsledky!$OK$3,OR(Tipy!MB11=Výsledky!$OI$3+1,Tipy!MB11=Výsledky!$OI$3-1))),10,0)))</f>
        <v>10</v>
      </c>
      <c r="OK17" s="129">
        <f>IF(ISBLANK($OK$3),"",IF(ISBLANK(Tipy!MB11),"-",SUM(OF17:OJ17)))</f>
        <v>50</v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>
        <f>IF(ISBLANK($OY$3),"",IF(ISBLANK(Tipy!MN11),0,IF(AND(Tipy!MN11=Výsledky!$OW$3,Tipy!MP11=Výsledky!$OY$3),60,0)))</f>
        <v>0</v>
      </c>
      <c r="OU17" s="125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20</v>
      </c>
      <c r="OV17" s="125">
        <f>IF(ISBLANK($OY$3),"",IF(OR(Tipy!MQ11=Výsledky!$OT$6,Tipy!MQ11=Výsledky!$OT$7,Tipy!MQ11=Výsledky!$OT$8,Tipy!MQ11=Výsledky!$OT$9),IF(VLOOKUP(Tipy!MQ11,'Kategórie hráčov'!$A$2:$B$55,2,FALSE)=30,30,20),0))</f>
        <v>0</v>
      </c>
      <c r="OW17" s="125">
        <f>IF(ISBLANK($OY$3),"",IF(OR(Tipy!MR11=Výsledky!$OW$6,Tipy!MR11=Výsledky!$OW$7,Tipy!MR11=Výsledky!$OW$8,Tipy!MR11=Výsledky!$OW$9),IF(VLOOKUP(Tipy!MR11,'Kategórie hráčov'!$A$2:$B$55,2,FALSE)=30,30,20),0))</f>
        <v>0</v>
      </c>
      <c r="OX17" s="126">
        <f>IF(ISBLANK($OY$3),"",IF(ISBLANK(Tipy!MN11),0,IF(OR(AND(Tipy!MN11=Výsledky!$OW$3,OR(Tipy!MP11=Výsledky!$OY$3+1,Tipy!MP11=Výsledky!$OY$3-1)),AND(Tipy!MP11=Výsledky!$OY$3,OR(Tipy!MN11=Výsledky!$OW$3+1,Tipy!MN11=Výsledky!$OW$3-1))),10,0)))</f>
        <v>10</v>
      </c>
      <c r="OY17" s="129">
        <f>IF(ISBLANK($OY$3),"",IF(ISBLANK(Tipy!MN11),"-",SUM(OT17:OX17)))</f>
        <v>30</v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>
        <f>IF(ISBLANK($PM$3),"",IF(ISBLANK(Tipy!MZ11),0,IF(AND(Tipy!MZ11=Výsledky!$PK$3,Tipy!NB11=Výsledky!$PM$3),60,0)))</f>
        <v>0</v>
      </c>
      <c r="PI17" s="125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>0</v>
      </c>
      <c r="PJ17" s="125">
        <f>IF(ISBLANK($PM$3),"",IF(OR(Tipy!NC11=Výsledky!$PH$6,Tipy!NC11=Výsledky!$PH$7,Tipy!NC11=Výsledky!$PH$8,Tipy!NC11=Výsledky!$PH$9),IF(VLOOKUP(Tipy!NC11,'Kategórie hráčov'!$A$2:$B$55,2,FALSE)=30,30,20),0))</f>
        <v>0</v>
      </c>
      <c r="PK17" s="125">
        <f>IF(ISBLANK($PM$3),"",IF(OR(Tipy!ND11=Výsledky!$PK$6,Tipy!ND11=Výsledky!$PK$7,Tipy!ND11=Výsledky!$PK$8,Tipy!ND11=Výsledky!$PK$9),IF(VLOOKUP(Tipy!ND11,'Kategórie hráčov'!$A$2:$B$55,2,FALSE)=30,30,20),0))</f>
        <v>20</v>
      </c>
      <c r="PL17" s="126">
        <f>IF(ISBLANK($PM$3),"",IF(ISBLANK(Tipy!MZ11),0,IF(OR(AND(Tipy!MZ11=Výsledky!$PK$3,OR(Tipy!NB11=Výsledky!$PM$3+1,Tipy!NB11=Výsledky!$PM$3-1)),AND(Tipy!NB11=Výsledky!$PM$3,OR(Tipy!MZ11=Výsledky!$PK$3+1,Tipy!MZ11=Výsledky!$PK$3-1))),10,0)))</f>
        <v>0</v>
      </c>
      <c r="PM17" s="129">
        <f>IF(ISBLANK($PM$3),"",IF(ISBLANK(Tipy!MZ11),"-",SUM(PH17:PL17)))</f>
        <v>20</v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5" x14ac:dyDescent="0.2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>
        <f>IF(ISBLANK($CA$3),"",IF(ISBLANK(Tipy!BL12),0,IF(AND(Tipy!BL12=Výsledky!$BY$3,Tipy!BN12=Výsledky!$CA$3),60,0)))</f>
        <v>0</v>
      </c>
      <c r="BW18" s="125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0</v>
      </c>
      <c r="BX18" s="125">
        <f>IF(ISBLANK($CA$3),"",IF(OR(Tipy!BO12=Výsledky!$BV$6,Tipy!BO12=Výsledky!$BV$7,Tipy!BO12=Výsledky!$BV$8,Tipy!BO12=Výsledky!$BV$9),IF(VLOOKUP(Tipy!BO12,'Kategórie hráčov'!$A$2:$B$55,2,FALSE)=30,30,20),0))</f>
        <v>0</v>
      </c>
      <c r="BY18" s="125">
        <f>IF(ISBLANK($CA$3),"",IF(OR(Tipy!BP12=Výsledky!$BY$6,Tipy!BP12=Výsledky!$BY$7,Tipy!BP12=Výsledky!$BY$8,Tipy!BP12=Výsledky!$BY$9),IF(VLOOKUP(Tipy!BP12,'Kategórie hráčov'!$A$2:$B$55,2,FALSE)=30,30,20),0))</f>
        <v>0</v>
      </c>
      <c r="BZ18" s="126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29">
        <f>IF(ISBLANK($CA$3),"",IF(ISBLANK(Tipy!BL12),"-",SUM(BV18:BZ18)))</f>
        <v>0</v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>
        <f>IF(ISBLANK($LL$3),"",IF(ISBLANK(Tipy!JN12),0,IF(AND(Tipy!JN12=Výsledky!$LJ$3,Tipy!JP12=Výsledky!$LL$3),60,0)))</f>
        <v>0</v>
      </c>
      <c r="LH18" s="125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25">
        <f>IF(ISBLANK($LL$3),"",IF(OR(Tipy!JQ12=Výsledky!$LG$6,Tipy!JQ12=Výsledky!$LG$7,Tipy!JQ12=Výsledky!$LG$8,Tipy!JQ12=Výsledky!$LG$9),IF(VLOOKUP(Tipy!JQ12,'Kategórie hráčov'!$A$2:$B$55,2,FALSE)=30,30,20),0))</f>
        <v>0</v>
      </c>
      <c r="LJ18" s="125">
        <f>IF(ISBLANK($LL$3),"",IF(OR(Tipy!JR12=Výsledky!$LJ$6,Tipy!JR12=Výsledky!$LJ$7,Tipy!JR12=Výsledky!$LJ$8,Tipy!JR12=Výsledky!$LJ$9),IF(VLOOKUP(Tipy!JR12,'Kategórie hráčov'!$A$2:$B$55,2,FALSE)=30,30,20),0))</f>
        <v>0</v>
      </c>
      <c r="LK18" s="126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29">
        <f>IF(ISBLANK($LL$3),"",IF(ISBLANK(Tipy!JN12),"-",SUM(LG18:LK18)))</f>
        <v>0</v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>
        <f>IF(ISBLANK($LZ$3),"",IF(ISBLANK(Tipy!JZ12),0,IF(AND(Tipy!JZ12=Výsledky!$LX$3,Tipy!KB12=Výsledky!$LZ$3),60,0)))</f>
        <v>0</v>
      </c>
      <c r="LV18" s="12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5">
        <f>IF(ISBLANK($LZ$3),"",IF(OR(Tipy!KC12=Výsledky!$LU$6,Tipy!KC12=Výsledky!$LU$7,Tipy!KC12=Výsledky!$LU$8,Tipy!KC12=Výsledky!$LU$9),IF(VLOOKUP(Tipy!KC12,'Kategórie hráčov'!$A$2:$B$69,2,FALSE)=30,30,20),0))</f>
        <v>0</v>
      </c>
      <c r="LX18" s="125">
        <f>IF(ISBLANK($LZ$3),"",IF(OR(Tipy!KD12=Výsledky!$LX$6,Tipy!KD12=Výsledky!$LX$7,Tipy!KD12=Výsledky!$LX$8,Tipy!KD12=Výsledky!$LX$9),IF(VLOOKUP(Tipy!KD12,'Kategórie hráčov'!$A$2:$B$69,2,FALSE)=30,30,20),0))</f>
        <v>0</v>
      </c>
      <c r="LY18" s="126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9">
        <f>IF(ISBLANK($LZ$3),"",IF(ISBLANK(Tipy!JZ12),"-",SUM(LU18:LY18)))</f>
        <v>30</v>
      </c>
      <c r="MA18" s="128"/>
      <c r="MB18" s="125">
        <f>IF(ISBLANK($MG$3),"",IF(ISBLANK(Tipy!KF12),0,IF(AND(Tipy!KF12=Výsledky!$ME$3,Tipy!KH12=Výsledky!$MG$3),60,0)))</f>
        <v>0</v>
      </c>
      <c r="MC18" s="125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25">
        <f>IF(ISBLANK($MG$3),"",IF(OR(Tipy!KI12=Výsledky!$MB$6,Tipy!KI12=Výsledky!$MB$7,Tipy!KI12=Výsledky!$MB$8,Tipy!KI12=Výsledky!$MB$9),IF(VLOOKUP(Tipy!KI12,'Kategórie hráčov'!$A$2:$B$70,2,FALSE)=30,30,20),0))</f>
        <v>20</v>
      </c>
      <c r="ME18" s="125">
        <f>IF(ISBLANK($MG$3),"",IF(OR(Tipy!KJ12=Výsledky!$ME$6,Tipy!KJ12=Výsledky!$ME$7,Tipy!KJ12=Výsledky!$ME$8,Tipy!KJ12=Výsledky!$ME$9),IF(VLOOKUP(Tipy!KJ12,'Kategórie hráčov'!$A$2:$B$55,2,FALSE)=30,30,20),0))</f>
        <v>0</v>
      </c>
      <c r="MF18" s="126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29">
        <f>IF(ISBLANK($MG$3),"",IF(ISBLANK(Tipy!KF12),"-",SUM(MB18:MF18)))</f>
        <v>20</v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>
        <f>IF(ISBLANK($MU$3),"",IF(ISBLANK(Tipy!KR12),0,IF(AND(Tipy!KR12=Výsledky!$MS$3,Tipy!KT12=Výsledky!$MU$3),60,0)))</f>
        <v>0</v>
      </c>
      <c r="MQ18" s="125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25">
        <f>IF(ISBLANK($MU$3),"",IF(OR(Tipy!KU12=Výsledky!$MP$6,Tipy!KU12=Výsledky!$MP$7,Tipy!KU12=Výsledky!$MP$8,Tipy!KU12=Výsledky!$MP$9),IF(VLOOKUP(Tipy!KU12,'Kategórie hráčov'!$A$2:$B$55,2,FALSE)=30,30,20),0))</f>
        <v>20</v>
      </c>
      <c r="MS18" s="125">
        <f>IF(ISBLANK($MU$3),"",IF(OR(Tipy!KV12=Výsledky!$MS$6,Tipy!KV12=Výsledky!$MS$7,Tipy!KV12=Výsledky!$MS$8,Tipy!KV12=Výsledky!$MS$9),IF(VLOOKUP(Tipy!KV12,'Kategórie hráčov'!$A$2:$B$55,2,FALSE)=30,30,20),0))</f>
        <v>30</v>
      </c>
      <c r="MT18" s="126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29">
        <f>IF(ISBLANK($MU$3),"",IF(ISBLANK(Tipy!KR12),"-",SUM(MP18:MT18)))</f>
        <v>50</v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>
        <f>IF(ISBLANK($NI$3),"",IF(ISBLANK(Tipy!LD12),0,IF(AND(Tipy!LD12=Výsledky!$NG$3,Tipy!LF12=Výsledky!$NI$3),60,0)))</f>
        <v>0</v>
      </c>
      <c r="NE18" s="125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20</v>
      </c>
      <c r="NF18" s="125">
        <f>IF(ISBLANK($NI$3),"",IF(OR(Tipy!LG12=Výsledky!$ND$6,Tipy!LG12=Výsledky!$ND$7,Tipy!LG12=Výsledky!$ND$8,Tipy!LG12=Výsledky!$ND$9),IF(VLOOKUP(Tipy!LG12,'Kategórie hráčov'!$A$2:$B$55,2,FALSE)=30,30,20),0))</f>
        <v>0</v>
      </c>
      <c r="NG18" s="125">
        <f>IF(ISBLANK($NI$3),"",IF(OR(Tipy!LH12=Výsledky!$NG$6,Tipy!LH12=Výsledky!$NG$7,Tipy!LH12=Výsledky!$NG$8,Tipy!LH12=Výsledky!$NG$9),IF(VLOOKUP(Tipy!LH12,'Kategórie hráčov'!$A$2:$B$55,2,FALSE)=30,30,20),0))</f>
        <v>30</v>
      </c>
      <c r="NH18" s="126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129">
        <f>IF(ISBLANK($NI$3),"",IF(ISBLANK(Tipy!LD12),"-",SUM(ND18:NH18)))</f>
        <v>60</v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>
        <f>IF(ISBLANK($NW$3),"",IF(ISBLANK(Tipy!LP12),0,IF(AND(Tipy!LP12=Výsledky!$NU$3,Tipy!LR12=Výsledky!$NW$3),60,0)))</f>
        <v>0</v>
      </c>
      <c r="NS18" s="125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25">
        <f>IF(ISBLANK($NW$3),"",IF(OR(Tipy!LS12=Výsledky!$NR$6,Tipy!LS12=Výsledky!$NR$7,Tipy!LS12=Výsledky!$NR$8,Tipy!LS12=Výsledky!$NR$9),IF(VLOOKUP(Tipy!LS12,'Kategórie hráčov'!$A$2:$B$55,2,FALSE)=30,30,20),0))</f>
        <v>0</v>
      </c>
      <c r="NU18" s="125">
        <f>IF(ISBLANK($NW$3),"",IF(OR(Tipy!LT12=Výsledky!$NU$6,Tipy!LT12=Výsledky!$NU$7,Tipy!LT12=Výsledky!$NU$8,Tipy!LT12=Výsledky!$NU$9),IF(VLOOKUP(Tipy!LT12,'Kategórie hráčov'!$A$2:$B$55,2,FALSE)=30,30,20),0))</f>
        <v>30</v>
      </c>
      <c r="NV18" s="126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29">
        <f>IF(ISBLANK($NW$3),"",IF(ISBLANK(Tipy!LP12),"-",SUM(NR18:NV18)))</f>
        <v>30</v>
      </c>
      <c r="NX18" s="128"/>
      <c r="NY18" s="125">
        <f>IF(ISBLANK($OD$3),"",IF(ISBLANK(Tipy!LV12),0,IF(AND(Tipy!LV12=Výsledky!$OB$3,Tipy!LX12=Výsledky!$OD$3),60,0)))</f>
        <v>0</v>
      </c>
      <c r="NZ18" s="125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25">
        <f>IF(ISBLANK($OD$3),"",IF(OR(Tipy!LY12=Výsledky!$NY$6,Tipy!LY12=Výsledky!$NY$7,Tipy!LY12=Výsledky!$NY$8,Tipy!LY12=Výsledky!$NY$9),IF(VLOOKUP(Tipy!LY12,'Kategórie hráčov'!$A$2:$B$55,2,FALSE)=30,30,20),0))</f>
        <v>0</v>
      </c>
      <c r="OB18" s="125">
        <f>IF(ISBLANK($OD$3),"",IF(OR(Tipy!LZ12=Výsledky!$OB$6,Tipy!LZ12=Výsledky!$OB$7,Tipy!LZ12=Výsledky!$OB$8,Tipy!LZ12=Výsledky!$OB$9),IF(VLOOKUP(Tipy!LZ12,'Kategórie hráčov'!$A$2:$B$55,2,FALSE)=30,30,20),0))</f>
        <v>30</v>
      </c>
      <c r="OC18" s="126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29">
        <f>IF(ISBLANK($OD$3),"",IF(ISBLANK(Tipy!LV12),"-",SUM(NY18:OC18)))</f>
        <v>30</v>
      </c>
      <c r="OE18" s="128"/>
      <c r="OF18" s="125">
        <f>IF(ISBLANK($OK$3),"",IF(ISBLANK(Tipy!MB12),0,IF(AND(Tipy!MB12=Výsledky!$OI$3,Tipy!MD12=Výsledky!$OK$3),60,0)))</f>
        <v>0</v>
      </c>
      <c r="OG18" s="125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25">
        <f>IF(ISBLANK($OK$3),"",IF(OR(Tipy!ME12=Výsledky!$OF$6,Tipy!ME12=Výsledky!$OF$7,Tipy!ME12=Výsledky!$OF$8,Tipy!ME12=Výsledky!$OF$9),IF(VLOOKUP(Tipy!ME12,'Kategórie hráčov'!$A$2:$B$55,2,FALSE)=30,30,20),0))</f>
        <v>0</v>
      </c>
      <c r="OI18" s="125">
        <f>IF(ISBLANK($OK$3),"",IF(OR(Tipy!MF12=Výsledky!$OI$6,Tipy!MF12=Výsledky!$OI$7,Tipy!MF12=Výsledky!$OI$8,Tipy!MF12=Výsledky!$OI$9),IF(VLOOKUP(Tipy!MF12,'Kategórie hráčov'!$A$2:$B$55,2,FALSE)=30,30,20),0))</f>
        <v>0</v>
      </c>
      <c r="OJ18" s="126">
        <f>IF(ISBLANK($OK$3),"",IF(ISBLANK(Tipy!MB12),0,IF(OR(AND(Tipy!MB12=Výsledky!$OI$3,OR(Tipy!MD12=Výsledky!$OK$3+1,Tipy!MD12=Výsledky!$OK$3-1)),AND(Tipy!MD12=Výsledky!$OK$3,OR(Tipy!MB12=Výsledky!$OI$3+1,Tipy!MB12=Výsledky!$OI$3-1))),10,0)))</f>
        <v>10</v>
      </c>
      <c r="OK18" s="129">
        <f>IF(ISBLANK($OK$3),"",IF(ISBLANK(Tipy!MB12),"-",SUM(OF18:OJ18)))</f>
        <v>10</v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>
        <f>IF(ISBLANK($OY$3),"",IF(ISBLANK(Tipy!MN12),0,IF(AND(Tipy!MN12=Výsledky!$OW$3,Tipy!MP12=Výsledky!$OY$3),60,0)))</f>
        <v>0</v>
      </c>
      <c r="OU18" s="125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20</v>
      </c>
      <c r="OV18" s="125">
        <f>IF(ISBLANK($OY$3),"",IF(OR(Tipy!MQ12=Výsledky!$OT$6,Tipy!MQ12=Výsledky!$OT$7,Tipy!MQ12=Výsledky!$OT$8,Tipy!MQ12=Výsledky!$OT$9),IF(VLOOKUP(Tipy!MQ12,'Kategórie hráčov'!$A$2:$B$55,2,FALSE)=30,30,20),0))</f>
        <v>0</v>
      </c>
      <c r="OW18" s="125">
        <f>IF(ISBLANK($OY$3),"",IF(OR(Tipy!MR12=Výsledky!$OW$6,Tipy!MR12=Výsledky!$OW$7,Tipy!MR12=Výsledky!$OW$8,Tipy!MR12=Výsledky!$OW$9),IF(VLOOKUP(Tipy!MR12,'Kategórie hráčov'!$A$2:$B$55,2,FALSE)=30,30,20),0))</f>
        <v>0</v>
      </c>
      <c r="OX18" s="126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129">
        <f>IF(ISBLANK($OY$3),"",IF(ISBLANK(Tipy!MN12),"-",SUM(OT18:OX18)))</f>
        <v>20</v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>
        <f>IF(ISBLANK($PM$3),"",IF(ISBLANK(Tipy!MZ12),0,IF(AND(Tipy!MZ12=Výsledky!$PK$3,Tipy!NB12=Výsledky!$PM$3),60,0)))</f>
        <v>60</v>
      </c>
      <c r="PI18" s="125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>0</v>
      </c>
      <c r="PJ18" s="125">
        <f>IF(ISBLANK($PM$3),"",IF(OR(Tipy!NC12=Výsledky!$PH$6,Tipy!NC12=Výsledky!$PH$7,Tipy!NC12=Výsledky!$PH$8,Tipy!NC12=Výsledky!$PH$9),IF(VLOOKUP(Tipy!NC12,'Kategórie hráčov'!$A$2:$B$55,2,FALSE)=30,30,20),0))</f>
        <v>0</v>
      </c>
      <c r="PK18" s="125">
        <f>IF(ISBLANK($PM$3),"",IF(OR(Tipy!ND12=Výsledky!$PK$6,Tipy!ND12=Výsledky!$PK$7,Tipy!ND12=Výsledky!$PK$8,Tipy!ND12=Výsledky!$PK$9),IF(VLOOKUP(Tipy!ND12,'Kategórie hráčov'!$A$2:$B$55,2,FALSE)=30,30,20),0))</f>
        <v>0</v>
      </c>
      <c r="PL18" s="126">
        <f>IF(ISBLANK($PM$3),"",IF(ISBLANK(Tipy!MZ12),0,IF(OR(AND(Tipy!MZ12=Výsledky!$PK$3,OR(Tipy!NB12=Výsledky!$PM$3+1,Tipy!NB12=Výsledky!$PM$3-1)),AND(Tipy!NB12=Výsledky!$PM$3,OR(Tipy!MZ12=Výsledky!$PK$3+1,Tipy!MZ12=Výsledky!$PK$3-1))),10,0)))</f>
        <v>0</v>
      </c>
      <c r="PM18" s="129">
        <f>IF(ISBLANK($PM$3),"",IF(ISBLANK(Tipy!MZ12),"-",SUM(PH18:PL18)))</f>
        <v>60</v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5" x14ac:dyDescent="0.2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>
        <f>IF(ISBLANK($CA$3),"",IF(ISBLANK(Tipy!BL13),0,IF(AND(Tipy!BL13=Výsledky!$BY$3,Tipy!BN13=Výsledky!$CA$3),60,0)))</f>
        <v>0</v>
      </c>
      <c r="BW19" s="125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0</v>
      </c>
      <c r="BX19" s="125">
        <f>IF(ISBLANK($CA$3),"",IF(OR(Tipy!BO13=Výsledky!$BV$6,Tipy!BO13=Výsledky!$BV$7,Tipy!BO13=Výsledky!$BV$8,Tipy!BO13=Výsledky!$BV$9),IF(VLOOKUP(Tipy!BO13,'Kategórie hráčov'!$A$2:$B$55,2,FALSE)=30,30,20),0))</f>
        <v>0</v>
      </c>
      <c r="BY19" s="125">
        <f>IF(ISBLANK($CA$3),"",IF(OR(Tipy!BP13=Výsledky!$BY$6,Tipy!BP13=Výsledky!$BY$7,Tipy!BP13=Výsledky!$BY$8,Tipy!BP13=Výsledky!$BY$9),IF(VLOOKUP(Tipy!BP13,'Kategórie hráčov'!$A$2:$B$55,2,FALSE)=30,30,20),0))</f>
        <v>0</v>
      </c>
      <c r="BZ19" s="126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29">
        <f>IF(ISBLANK($CA$3),"",IF(ISBLANK(Tipy!BL13),"-",SUM(BV19:BZ19)))</f>
        <v>0</v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>
        <f>IF(ISBLANK($LL$3),"",IF(ISBLANK(Tipy!JN13),0,IF(AND(Tipy!JN13=Výsledky!$LJ$3,Tipy!JP13=Výsledky!$LL$3),60,0)))</f>
        <v>0</v>
      </c>
      <c r="LH19" s="125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125">
        <f>IF(ISBLANK($LL$3),"",IF(OR(Tipy!JQ13=Výsledky!$LG$6,Tipy!JQ13=Výsledky!$LG$7,Tipy!JQ13=Výsledky!$LG$8,Tipy!JQ13=Výsledky!$LG$9),IF(VLOOKUP(Tipy!JQ13,'Kategórie hráčov'!$A$2:$B$55,2,FALSE)=30,30,20),0))</f>
        <v>0</v>
      </c>
      <c r="LJ19" s="125">
        <f>IF(ISBLANK($LL$3),"",IF(OR(Tipy!JR13=Výsledky!$LJ$6,Tipy!JR13=Výsledky!$LJ$7,Tipy!JR13=Výsledky!$LJ$8,Tipy!JR13=Výsledky!$LJ$9),IF(VLOOKUP(Tipy!JR13,'Kategórie hráčov'!$A$2:$B$55,2,FALSE)=30,30,20),0))</f>
        <v>0</v>
      </c>
      <c r="LK19" s="126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29">
        <f>IF(ISBLANK($LL$3),"",IF(ISBLANK(Tipy!JN13),"-",SUM(LG19:LK19)))</f>
        <v>20</v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>
        <f>IF(ISBLANK($LZ$3),"",IF(ISBLANK(Tipy!JZ13),0,IF(AND(Tipy!JZ13=Výsledky!$LX$3,Tipy!KB13=Výsledky!$LZ$3),60,0)))</f>
        <v>0</v>
      </c>
      <c r="LV19" s="12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5">
        <f>IF(ISBLANK($LZ$3),"",IF(OR(Tipy!KC13=Výsledky!$LU$6,Tipy!KC13=Výsledky!$LU$7,Tipy!KC13=Výsledky!$LU$8,Tipy!KC13=Výsledky!$LU$9),IF(VLOOKUP(Tipy!KC13,'Kategórie hráčov'!$A$2:$B$69,2,FALSE)=30,30,20),0))</f>
        <v>0</v>
      </c>
      <c r="LX19" s="125">
        <f>IF(ISBLANK($LZ$3),"",IF(OR(Tipy!KD13=Výsledky!$LX$6,Tipy!KD13=Výsledky!$LX$7,Tipy!KD13=Výsledky!$LX$8,Tipy!KD13=Výsledky!$LX$9),IF(VLOOKUP(Tipy!KD13,'Kategórie hráčov'!$A$2:$B$69,2,FALSE)=30,30,20),0))</f>
        <v>0</v>
      </c>
      <c r="LY19" s="12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9" t="str">
        <f>IF(ISBLANK($LZ$3),"",IF(ISBLANK(Tipy!JZ13),"-",SUM(LU19:LY19)))</f>
        <v>-</v>
      </c>
      <c r="MA19" s="128"/>
      <c r="MB19" s="125">
        <f>IF(ISBLANK($MG$3),"",IF(ISBLANK(Tipy!KF13),0,IF(AND(Tipy!KF13=Výsledky!$ME$3,Tipy!KH13=Výsledky!$MG$3),60,0)))</f>
        <v>0</v>
      </c>
      <c r="MC19" s="125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25">
        <f>IF(ISBLANK($MG$3),"",IF(OR(Tipy!KI13=Výsledky!$MB$6,Tipy!KI13=Výsledky!$MB$7,Tipy!KI13=Výsledky!$MB$8,Tipy!KI13=Výsledky!$MB$9),IF(VLOOKUP(Tipy!KI13,'Kategórie hráčov'!$A$2:$B$55,2,FALSE)=30,30,20),0))</f>
        <v>0</v>
      </c>
      <c r="ME19" s="125">
        <f>IF(ISBLANK($MG$3),"",IF(OR(Tipy!KJ13=Výsledky!$ME$6,Tipy!KJ13=Výsledky!$ME$7,Tipy!KJ13=Výsledky!$ME$8,Tipy!KJ13=Výsledky!$ME$9),IF(VLOOKUP(Tipy!KJ13,'Kategórie hráčov'!$A$2:$B$55,2,FALSE)=30,30,20),0))</f>
        <v>0</v>
      </c>
      <c r="MF19" s="126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29">
        <f>IF(ISBLANK($MG$3),"",IF(ISBLANK(Tipy!KF13),"-",SUM(MB19:MF19)))</f>
        <v>0</v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>
        <f>IF(ISBLANK($MU$3),"",IF(ISBLANK(Tipy!KR13),0,IF(AND(Tipy!KR13=Výsledky!$MS$3,Tipy!KT13=Výsledky!$MU$3),60,0)))</f>
        <v>0</v>
      </c>
      <c r="MQ19" s="125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125">
        <f>IF(ISBLANK($MU$3),"",IF(OR(Tipy!KU13=Výsledky!$MP$6,Tipy!KU13=Výsledky!$MP$7,Tipy!KU13=Výsledky!$MP$8,Tipy!KU13=Výsledky!$MP$9),IF(VLOOKUP(Tipy!KU13,'Kategórie hráčov'!$A$2:$B$55,2,FALSE)=30,30,20),0))</f>
        <v>20</v>
      </c>
      <c r="MS19" s="125">
        <f>IF(ISBLANK($MU$3),"",IF(OR(Tipy!KV13=Výsledky!$MS$6,Tipy!KV13=Výsledky!$MS$7,Tipy!KV13=Výsledky!$MS$8,Tipy!KV13=Výsledky!$MS$9),IF(VLOOKUP(Tipy!KV13,'Kategórie hráčov'!$A$2:$B$55,2,FALSE)=30,30,20),0))</f>
        <v>0</v>
      </c>
      <c r="MT19" s="126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29">
        <f>IF(ISBLANK($MU$3),"",IF(ISBLANK(Tipy!KR13),"-",SUM(MP19:MT19)))</f>
        <v>40</v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>
        <f>IF(ISBLANK($NI$3),"",IF(ISBLANK(Tipy!LD13),0,IF(AND(Tipy!LD13=Výsledky!$NG$3,Tipy!LF13=Výsledky!$NI$3),60,0)))</f>
        <v>0</v>
      </c>
      <c r="NE19" s="125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25">
        <f>IF(ISBLANK($NI$3),"",IF(OR(Tipy!LG13=Výsledky!$ND$6,Tipy!LG13=Výsledky!$ND$7,Tipy!LG13=Výsledky!$ND$8,Tipy!LG13=Výsledky!$ND$9),IF(VLOOKUP(Tipy!LG13,'Kategórie hráčov'!$A$2:$B$55,2,FALSE)=30,30,20),0))</f>
        <v>0</v>
      </c>
      <c r="NG19" s="125">
        <f>IF(ISBLANK($NI$3),"",IF(OR(Tipy!LH13=Výsledky!$NG$6,Tipy!LH13=Výsledky!$NG$7,Tipy!LH13=Výsledky!$NG$8,Tipy!LH13=Výsledky!$NG$9),IF(VLOOKUP(Tipy!LH13,'Kategórie hráčov'!$A$2:$B$55,2,FALSE)=30,30,20),0))</f>
        <v>0</v>
      </c>
      <c r="NH19" s="126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29" t="str">
        <f>IF(ISBLANK($NI$3),"",IF(ISBLANK(Tipy!LD13),"-",SUM(ND19:NH19)))</f>
        <v>-</v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>
        <f>IF(ISBLANK($NW$3),"",IF(ISBLANK(Tipy!LP13),0,IF(AND(Tipy!LP13=Výsledky!$NU$3,Tipy!LR13=Výsledky!$NW$3),60,0)))</f>
        <v>0</v>
      </c>
      <c r="NS19" s="125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20</v>
      </c>
      <c r="NT19" s="125">
        <f>IF(ISBLANK($NW$3),"",IF(OR(Tipy!LS13=Výsledky!$NR$6,Tipy!LS13=Výsledky!$NR$7,Tipy!LS13=Výsledky!$NR$8,Tipy!LS13=Výsledky!$NR$9),IF(VLOOKUP(Tipy!LS13,'Kategórie hráčov'!$A$2:$B$55,2,FALSE)=30,30,20),0))</f>
        <v>0</v>
      </c>
      <c r="NU19" s="125">
        <f>IF(ISBLANK($NW$3),"",IF(OR(Tipy!LT13=Výsledky!$NU$6,Tipy!LT13=Výsledky!$NU$7,Tipy!LT13=Výsledky!$NU$8,Tipy!LT13=Výsledky!$NU$9),IF(VLOOKUP(Tipy!LT13,'Kategórie hráčov'!$A$2:$B$55,2,FALSE)=30,30,20),0))</f>
        <v>0</v>
      </c>
      <c r="NV19" s="126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29">
        <f>IF(ISBLANK($NW$3),"",IF(ISBLANK(Tipy!LP13),"-",SUM(NR19:NV19)))</f>
        <v>20</v>
      </c>
      <c r="NX19" s="128"/>
      <c r="NY19" s="125">
        <f>IF(ISBLANK($OD$3),"",IF(ISBLANK(Tipy!LV13),0,IF(AND(Tipy!LV13=Výsledky!$OB$3,Tipy!LX13=Výsledky!$OD$3),60,0)))</f>
        <v>0</v>
      </c>
      <c r="NZ19" s="125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25">
        <f>IF(ISBLANK($OD$3),"",IF(OR(Tipy!LY13=Výsledky!$NY$6,Tipy!LY13=Výsledky!$NY$7,Tipy!LY13=Výsledky!$NY$8,Tipy!LY13=Výsledky!$NY$9),IF(VLOOKUP(Tipy!LY13,'Kategórie hráčov'!$A$2:$B$55,2,FALSE)=30,30,20),0))</f>
        <v>0</v>
      </c>
      <c r="OB19" s="125">
        <f>IF(ISBLANK($OD$3),"",IF(OR(Tipy!LZ13=Výsledky!$OB$6,Tipy!LZ13=Výsledky!$OB$7,Tipy!LZ13=Výsledky!$OB$8,Tipy!LZ13=Výsledky!$OB$9),IF(VLOOKUP(Tipy!LZ13,'Kategórie hráčov'!$A$2:$B$55,2,FALSE)=30,30,20),0))</f>
        <v>0</v>
      </c>
      <c r="OC19" s="126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29" t="str">
        <f>IF(ISBLANK($OD$3),"",IF(ISBLANK(Tipy!LV13),"-",SUM(NY19:OC19)))</f>
        <v>-</v>
      </c>
      <c r="OE19" s="128"/>
      <c r="OF19" s="125">
        <f>IF(ISBLANK($OK$3),"",IF(ISBLANK(Tipy!MB13),0,IF(AND(Tipy!MB13=Výsledky!$OI$3,Tipy!MD13=Výsledky!$OK$3),60,0)))</f>
        <v>60</v>
      </c>
      <c r="OG19" s="125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25">
        <f>IF(ISBLANK($OK$3),"",IF(OR(Tipy!ME13=Výsledky!$OF$6,Tipy!ME13=Výsledky!$OF$7,Tipy!ME13=Výsledky!$OF$8,Tipy!ME13=Výsledky!$OF$9),IF(VLOOKUP(Tipy!ME13,'Kategórie hráčov'!$A$2:$B$55,2,FALSE)=30,30,20),0))</f>
        <v>0</v>
      </c>
      <c r="OI19" s="125">
        <f>IF(ISBLANK($OK$3),"",IF(OR(Tipy!MF13=Výsledky!$OI$6,Tipy!MF13=Výsledky!$OI$7,Tipy!MF13=Výsledky!$OI$8,Tipy!MF13=Výsledky!$OI$9),IF(VLOOKUP(Tipy!MF13,'Kategórie hráčov'!$A$2:$B$55,2,FALSE)=30,30,20),0))</f>
        <v>0</v>
      </c>
      <c r="OJ19" s="126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29">
        <f>IF(ISBLANK($OK$3),"",IF(ISBLANK(Tipy!MB13),"-",SUM(OF19:OJ19)))</f>
        <v>60</v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>
        <f>IF(ISBLANK($OY$3),"",IF(ISBLANK(Tipy!MN13),0,IF(AND(Tipy!MN13=Výsledky!$OW$3,Tipy!MP13=Výsledky!$OY$3),60,0)))</f>
        <v>0</v>
      </c>
      <c r="OU19" s="125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125">
        <f>IF(ISBLANK($OY$3),"",IF(OR(Tipy!MQ13=Výsledky!$OT$6,Tipy!MQ13=Výsledky!$OT$7,Tipy!MQ13=Výsledky!$OT$8,Tipy!MQ13=Výsledky!$OT$9),IF(VLOOKUP(Tipy!MQ13,'Kategórie hráčov'!$A$2:$B$55,2,FALSE)=30,30,20),0))</f>
        <v>0</v>
      </c>
      <c r="OW19" s="125">
        <f>IF(ISBLANK($OY$3),"",IF(OR(Tipy!MR13=Výsledky!$OW$6,Tipy!MR13=Výsledky!$OW$7,Tipy!MR13=Výsledky!$OW$8,Tipy!MR13=Výsledky!$OW$9),IF(VLOOKUP(Tipy!MR13,'Kategórie hráčov'!$A$2:$B$55,2,FALSE)=30,30,20),0))</f>
        <v>0</v>
      </c>
      <c r="OX19" s="126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129" t="str">
        <f>IF(ISBLANK($OY$3),"",IF(ISBLANK(Tipy!MN13),"-",SUM(OT19:OX19)))</f>
        <v>-</v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>
        <f>IF(ISBLANK($PM$3),"",IF(ISBLANK(Tipy!MZ13),0,IF(AND(Tipy!MZ13=Výsledky!$PK$3,Tipy!NB13=Výsledky!$PM$3),60,0)))</f>
        <v>0</v>
      </c>
      <c r="PI19" s="125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>0</v>
      </c>
      <c r="PJ19" s="125">
        <f>IF(ISBLANK($PM$3),"",IF(OR(Tipy!NC13=Výsledky!$PH$6,Tipy!NC13=Výsledky!$PH$7,Tipy!NC13=Výsledky!$PH$8,Tipy!NC13=Výsledky!$PH$9),IF(VLOOKUP(Tipy!NC13,'Kategórie hráčov'!$A$2:$B$55,2,FALSE)=30,30,20),0))</f>
        <v>0</v>
      </c>
      <c r="PK19" s="125">
        <f>IF(ISBLANK($PM$3),"",IF(OR(Tipy!ND13=Výsledky!$PK$6,Tipy!ND13=Výsledky!$PK$7,Tipy!ND13=Výsledky!$PK$8,Tipy!ND13=Výsledky!$PK$9),IF(VLOOKUP(Tipy!ND13,'Kategórie hráčov'!$A$2:$B$55,2,FALSE)=30,30,20),0))</f>
        <v>0</v>
      </c>
      <c r="PL19" s="126">
        <f>IF(ISBLANK($PM$3),"",IF(ISBLANK(Tipy!MZ13),0,IF(OR(AND(Tipy!MZ13=Výsledky!$PK$3,OR(Tipy!NB13=Výsledky!$PM$3+1,Tipy!NB13=Výsledky!$PM$3-1)),AND(Tipy!NB13=Výsledky!$PM$3,OR(Tipy!MZ13=Výsledky!$PK$3+1,Tipy!MZ13=Výsledky!$PK$3-1))),10,0)))</f>
        <v>0</v>
      </c>
      <c r="PM19" s="129" t="str">
        <f>IF(ISBLANK($PM$3),"",IF(ISBLANK(Tipy!MZ13),"-",SUM(PH19:PL19)))</f>
        <v>-</v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5" x14ac:dyDescent="0.2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>
        <f>IF(ISBLANK($CA$3),"",IF(ISBLANK(Tipy!BL14),0,IF(AND(Tipy!BL14=Výsledky!$BY$3,Tipy!BN14=Výsledky!$CA$3),60,0)))</f>
        <v>0</v>
      </c>
      <c r="BW20" s="125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0</v>
      </c>
      <c r="BX20" s="125">
        <f>IF(ISBLANK($CA$3),"",IF(OR(Tipy!BO14=Výsledky!$BV$6,Tipy!BO14=Výsledky!$BV$7,Tipy!BO14=Výsledky!$BV$8,Tipy!BO14=Výsledky!$BV$9),IF(VLOOKUP(Tipy!BO14,'Kategórie hráčov'!$A$2:$B$55,2,FALSE)=30,30,20),0))</f>
        <v>0</v>
      </c>
      <c r="BY20" s="125">
        <f>IF(ISBLANK($CA$3),"",IF(OR(Tipy!BP14=Výsledky!$BY$6,Tipy!BP14=Výsledky!$BY$7,Tipy!BP14=Výsledky!$BY$8,Tipy!BP14=Výsledky!$BY$9),IF(VLOOKUP(Tipy!BP14,'Kategórie hráčov'!$A$2:$B$55,2,FALSE)=30,30,20),0))</f>
        <v>0</v>
      </c>
      <c r="BZ20" s="126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29" t="str">
        <f>IF(ISBLANK($CA$3),"",IF(ISBLANK(Tipy!BL14),"-",SUM(BV20:BZ20)))</f>
        <v>-</v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>
        <f>IF(ISBLANK($LL$3),"",IF(ISBLANK(Tipy!JN14),0,IF(AND(Tipy!JN14=Výsledky!$LJ$3,Tipy!JP14=Výsledky!$LL$3),60,0)))</f>
        <v>0</v>
      </c>
      <c r="LH20" s="125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0</v>
      </c>
      <c r="LI20" s="125">
        <f>IF(ISBLANK($LL$3),"",IF(OR(Tipy!JQ14=Výsledky!$LG$6,Tipy!JQ14=Výsledky!$LG$7,Tipy!JQ14=Výsledky!$LG$8,Tipy!JQ14=Výsledky!$LG$9),IF(VLOOKUP(Tipy!JQ14,'Kategórie hráčov'!$A$2:$B$55,2,FALSE)=30,30,20),0))</f>
        <v>0</v>
      </c>
      <c r="LJ20" s="125">
        <f>IF(ISBLANK($LL$3),"",IF(OR(Tipy!JR14=Výsledky!$LJ$6,Tipy!JR14=Výsledky!$LJ$7,Tipy!JR14=Výsledky!$LJ$8,Tipy!JR14=Výsledky!$LJ$9),IF(VLOOKUP(Tipy!JR14,'Kategórie hráčov'!$A$2:$B$55,2,FALSE)=30,30,20),0))</f>
        <v>0</v>
      </c>
      <c r="LK20" s="126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29" t="str">
        <f>IF(ISBLANK($LL$3),"",IF(ISBLANK(Tipy!JN14),"-",SUM(LG20:LK20)))</f>
        <v>-</v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>
        <f>IF(ISBLANK($LZ$3),"",IF(ISBLANK(Tipy!JZ14),0,IF(AND(Tipy!JZ14=Výsledky!$LX$3,Tipy!KB14=Výsledky!$LZ$3),60,0)))</f>
        <v>0</v>
      </c>
      <c r="LV20" s="12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5">
        <f>IF(ISBLANK($LZ$3),"",IF(OR(Tipy!KC14=Výsledky!$LU$6,Tipy!KC14=Výsledky!$LU$7,Tipy!KC14=Výsledky!$LU$8,Tipy!KC14=Výsledky!$LU$9),IF(VLOOKUP(Tipy!KC14,'Kategórie hráčov'!$A$2:$B$69,2,FALSE)=30,30,20),0))</f>
        <v>0</v>
      </c>
      <c r="LX20" s="125">
        <f>IF(ISBLANK($LZ$3),"",IF(OR(Tipy!KD14=Výsledky!$LX$6,Tipy!KD14=Výsledky!$LX$7,Tipy!KD14=Výsledky!$LX$8,Tipy!KD14=Výsledky!$LX$9),IF(VLOOKUP(Tipy!KD14,'Kategórie hráčov'!$A$2:$B$69,2,FALSE)=30,30,20),0))</f>
        <v>0</v>
      </c>
      <c r="LY20" s="12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9">
        <f>IF(ISBLANK($LZ$3),"",IF(ISBLANK(Tipy!JZ14),"-",SUM(LU20:LY20)))</f>
        <v>0</v>
      </c>
      <c r="MA20" s="128"/>
      <c r="MB20" s="125">
        <f>IF(ISBLANK($MG$3),"",IF(ISBLANK(Tipy!KF14),0,IF(AND(Tipy!KF14=Výsledky!$ME$3,Tipy!KH14=Výsledky!$MG$3),60,0)))</f>
        <v>0</v>
      </c>
      <c r="MC20" s="125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25">
        <f>IF(ISBLANK($MG$3),"",IF(OR(Tipy!KI14=Výsledky!$MB$6,Tipy!KI14=Výsledky!$MB$7,Tipy!KI14=Výsledky!$MB$8,Tipy!KI14=Výsledky!$MB$9),IF(VLOOKUP(Tipy!KI14,'Kategórie hráčov'!$A$2:$B$70,2,FALSE)=30,30,20),0))</f>
        <v>0</v>
      </c>
      <c r="ME20" s="125">
        <f>IF(ISBLANK($MG$3),"",IF(OR(Tipy!KJ14=Výsledky!$ME$6,Tipy!KJ14=Výsledky!$ME$7,Tipy!KJ14=Výsledky!$ME$8,Tipy!KJ14=Výsledky!$ME$9),IF(VLOOKUP(Tipy!KJ14,'Kategórie hráčov'!$A$2:$B$55,2,FALSE)=30,30,20),0))</f>
        <v>0</v>
      </c>
      <c r="MF20" s="126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29" t="str">
        <f>IF(ISBLANK($MG$3),"",IF(ISBLANK(Tipy!KF14),"-",SUM(MB20:MF20)))</f>
        <v>-</v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>
        <f>IF(ISBLANK($MU$3),"",IF(ISBLANK(Tipy!KR14),0,IF(AND(Tipy!KR14=Výsledky!$MS$3,Tipy!KT14=Výsledky!$MU$3),60,0)))</f>
        <v>0</v>
      </c>
      <c r="MQ20" s="125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25">
        <f>IF(ISBLANK($MU$3),"",IF(OR(Tipy!KU14=Výsledky!$MP$6,Tipy!KU14=Výsledky!$MP$7,Tipy!KU14=Výsledky!$MP$8,Tipy!KU14=Výsledky!$MP$9),IF(VLOOKUP(Tipy!KU14,'Kategórie hráčov'!$A$2:$B$55,2,FALSE)=30,30,20),0))</f>
        <v>0</v>
      </c>
      <c r="MS20" s="125">
        <f>IF(ISBLANK($MU$3),"",IF(OR(Tipy!KV14=Výsledky!$MS$6,Tipy!KV14=Výsledky!$MS$7,Tipy!KV14=Výsledky!$MS$8,Tipy!KV14=Výsledky!$MS$9),IF(VLOOKUP(Tipy!KV14,'Kategórie hráčov'!$A$2:$B$55,2,FALSE)=30,30,20),0))</f>
        <v>0</v>
      </c>
      <c r="MT20" s="126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29" t="str">
        <f>IF(ISBLANK($MU$3),"",IF(ISBLANK(Tipy!KR14),"-",SUM(MP20:MT20)))</f>
        <v>-</v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>
        <f>IF(ISBLANK($NI$3),"",IF(ISBLANK(Tipy!LD14),0,IF(AND(Tipy!LD14=Výsledky!$NG$3,Tipy!LF14=Výsledky!$NI$3),60,0)))</f>
        <v>0</v>
      </c>
      <c r="NE20" s="125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125">
        <f>IF(ISBLANK($NI$3),"",IF(OR(Tipy!LG14=Výsledky!$ND$6,Tipy!LG14=Výsledky!$ND$7,Tipy!LG14=Výsledky!$ND$8,Tipy!LG14=Výsledky!$ND$9),IF(VLOOKUP(Tipy!LG14,'Kategórie hráčov'!$A$2:$B$55,2,FALSE)=30,30,20),0))</f>
        <v>0</v>
      </c>
      <c r="NG20" s="125">
        <f>IF(ISBLANK($NI$3),"",IF(OR(Tipy!LH14=Výsledky!$NG$6,Tipy!LH14=Výsledky!$NG$7,Tipy!LH14=Výsledky!$NG$8,Tipy!LH14=Výsledky!$NG$9),IF(VLOOKUP(Tipy!LH14,'Kategórie hráčov'!$A$2:$B$55,2,FALSE)=30,30,20),0))</f>
        <v>0</v>
      </c>
      <c r="NH20" s="126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129" t="str">
        <f>IF(ISBLANK($NI$3),"",IF(ISBLANK(Tipy!LD14),"-",SUM(ND20:NH20)))</f>
        <v>-</v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>
        <f>IF(ISBLANK($NW$3),"",IF(ISBLANK(Tipy!LP14),0,IF(AND(Tipy!LP14=Výsledky!$NU$3,Tipy!LR14=Výsledky!$NW$3),60,0)))</f>
        <v>0</v>
      </c>
      <c r="NS20" s="125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125">
        <f>IF(ISBLANK($NW$3),"",IF(OR(Tipy!LS14=Výsledky!$NR$6,Tipy!LS14=Výsledky!$NR$7,Tipy!LS14=Výsledky!$NR$8,Tipy!LS14=Výsledky!$NR$9),IF(VLOOKUP(Tipy!LS14,'Kategórie hráčov'!$A$2:$B$55,2,FALSE)=30,30,20),0))</f>
        <v>0</v>
      </c>
      <c r="NU20" s="125">
        <f>IF(ISBLANK($NW$3),"",IF(OR(Tipy!LT14=Výsledky!$NU$6,Tipy!LT14=Výsledky!$NU$7,Tipy!LT14=Výsledky!$NU$8,Tipy!LT14=Výsledky!$NU$9),IF(VLOOKUP(Tipy!LT14,'Kategórie hráčov'!$A$2:$B$55,2,FALSE)=30,30,20),0))</f>
        <v>0</v>
      </c>
      <c r="NV20" s="126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29" t="str">
        <f>IF(ISBLANK($NW$3),"",IF(ISBLANK(Tipy!LP14),"-",SUM(NR20:NV20)))</f>
        <v>-</v>
      </c>
      <c r="NX20" s="128"/>
      <c r="NY20" s="125">
        <f>IF(ISBLANK($OD$3),"",IF(ISBLANK(Tipy!LV14),0,IF(AND(Tipy!LV14=Výsledky!$OB$3,Tipy!LX14=Výsledky!$OD$3),60,0)))</f>
        <v>0</v>
      </c>
      <c r="NZ20" s="125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25">
        <f>IF(ISBLANK($OD$3),"",IF(OR(Tipy!LY14=Výsledky!$NY$6,Tipy!LY14=Výsledky!$NY$7,Tipy!LY14=Výsledky!$NY$8,Tipy!LY14=Výsledky!$NY$9),IF(VLOOKUP(Tipy!LY14,'Kategórie hráčov'!$A$2:$B$55,2,FALSE)=30,30,20),0))</f>
        <v>0</v>
      </c>
      <c r="OB20" s="125">
        <f>IF(ISBLANK($OD$3),"",IF(OR(Tipy!LZ14=Výsledky!$OB$6,Tipy!LZ14=Výsledky!$OB$7,Tipy!LZ14=Výsledky!$OB$8,Tipy!LZ14=Výsledky!$OB$9),IF(VLOOKUP(Tipy!LZ14,'Kategórie hráčov'!$A$2:$B$55,2,FALSE)=30,30,20),0))</f>
        <v>0</v>
      </c>
      <c r="OC20" s="126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29" t="str">
        <f>IF(ISBLANK($OD$3),"",IF(ISBLANK(Tipy!LV14),"-",SUM(NY20:OC20)))</f>
        <v>-</v>
      </c>
      <c r="OE20" s="128"/>
      <c r="OF20" s="125">
        <f>IF(ISBLANK($OK$3),"",IF(ISBLANK(Tipy!MB14),0,IF(AND(Tipy!MB14=Výsledky!$OI$3,Tipy!MD14=Výsledky!$OK$3),60,0)))</f>
        <v>0</v>
      </c>
      <c r="OG20" s="125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0</v>
      </c>
      <c r="OH20" s="125">
        <f>IF(ISBLANK($OK$3),"",IF(OR(Tipy!ME14=Výsledky!$OF$6,Tipy!ME14=Výsledky!$OF$7,Tipy!ME14=Výsledky!$OF$8,Tipy!ME14=Výsledky!$OF$9),IF(VLOOKUP(Tipy!ME14,'Kategórie hráčov'!$A$2:$B$55,2,FALSE)=30,30,20),0))</f>
        <v>0</v>
      </c>
      <c r="OI20" s="125">
        <f>IF(ISBLANK($OK$3),"",IF(OR(Tipy!MF14=Výsledky!$OI$6,Tipy!MF14=Výsledky!$OI$7,Tipy!MF14=Výsledky!$OI$8,Tipy!MF14=Výsledky!$OI$9),IF(VLOOKUP(Tipy!MF14,'Kategórie hráčov'!$A$2:$B$55,2,FALSE)=30,30,20),0))</f>
        <v>0</v>
      </c>
      <c r="OJ20" s="126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29" t="str">
        <f>IF(ISBLANK($OK$3),"",IF(ISBLANK(Tipy!MB14),"-",SUM(OF20:OJ20)))</f>
        <v>-</v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>
        <f>IF(ISBLANK($OY$3),"",IF(ISBLANK(Tipy!MN14),0,IF(AND(Tipy!MN14=Výsledky!$OW$3,Tipy!MP14=Výsledky!$OY$3),60,0)))</f>
        <v>0</v>
      </c>
      <c r="OU20" s="125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125">
        <f>IF(ISBLANK($OY$3),"",IF(OR(Tipy!MQ14=Výsledky!$OT$6,Tipy!MQ14=Výsledky!$OT$7,Tipy!MQ14=Výsledky!$OT$8,Tipy!MQ14=Výsledky!$OT$9),IF(VLOOKUP(Tipy!MQ14,'Kategórie hráčov'!$A$2:$B$55,2,FALSE)=30,30,20),0))</f>
        <v>0</v>
      </c>
      <c r="OW20" s="125">
        <f>IF(ISBLANK($OY$3),"",IF(OR(Tipy!MR14=Výsledky!$OW$6,Tipy!MR14=Výsledky!$OW$7,Tipy!MR14=Výsledky!$OW$8,Tipy!MR14=Výsledky!$OW$9),IF(VLOOKUP(Tipy!MR14,'Kategórie hráčov'!$A$2:$B$55,2,FALSE)=30,30,20),0))</f>
        <v>0</v>
      </c>
      <c r="OX20" s="126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129" t="str">
        <f>IF(ISBLANK($OY$3),"",IF(ISBLANK(Tipy!MN14),"-",SUM(OT20:OX20)))</f>
        <v>-</v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>
        <f>IF(ISBLANK($PM$3),"",IF(ISBLANK(Tipy!MZ14),0,IF(AND(Tipy!MZ14=Výsledky!$PK$3,Tipy!NB14=Výsledky!$PM$3),60,0)))</f>
        <v>0</v>
      </c>
      <c r="PI20" s="125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>0</v>
      </c>
      <c r="PJ20" s="125">
        <f>IF(ISBLANK($PM$3),"",IF(OR(Tipy!NC14=Výsledky!$PH$6,Tipy!NC14=Výsledky!$PH$7,Tipy!NC14=Výsledky!$PH$8,Tipy!NC14=Výsledky!$PH$9),IF(VLOOKUP(Tipy!NC14,'Kategórie hráčov'!$A$2:$B$55,2,FALSE)=30,30,20),0))</f>
        <v>0</v>
      </c>
      <c r="PK20" s="125">
        <f>IF(ISBLANK($PM$3),"",IF(OR(Tipy!ND14=Výsledky!$PK$6,Tipy!ND14=Výsledky!$PK$7,Tipy!ND14=Výsledky!$PK$8,Tipy!ND14=Výsledky!$PK$9),IF(VLOOKUP(Tipy!ND14,'Kategórie hráčov'!$A$2:$B$55,2,FALSE)=30,30,20),0))</f>
        <v>0</v>
      </c>
      <c r="PL20" s="126">
        <f>IF(ISBLANK($PM$3),"",IF(ISBLANK(Tipy!MZ14),0,IF(OR(AND(Tipy!MZ14=Výsledky!$PK$3,OR(Tipy!NB14=Výsledky!$PM$3+1,Tipy!NB14=Výsledky!$PM$3-1)),AND(Tipy!NB14=Výsledky!$PM$3,OR(Tipy!MZ14=Výsledky!$PK$3+1,Tipy!MZ14=Výsledky!$PK$3-1))),10,0)))</f>
        <v>0</v>
      </c>
      <c r="PM20" s="129" t="str">
        <f>IF(ISBLANK($PM$3),"",IF(ISBLANK(Tipy!MZ14),"-",SUM(PH20:PL20)))</f>
        <v>-</v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5" x14ac:dyDescent="0.2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>
        <f>IF(ISBLANK($CA$3),"",IF(ISBLANK(Tipy!BL15),0,IF(AND(Tipy!BL15=Výsledky!$BY$3,Tipy!BN15=Výsledky!$CA$3),60,0)))</f>
        <v>0</v>
      </c>
      <c r="BW21" s="125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0</v>
      </c>
      <c r="BX21" s="125">
        <f>IF(ISBLANK($CA$3),"",IF(OR(Tipy!BO15=Výsledky!$BV$6,Tipy!BO15=Výsledky!$BV$7,Tipy!BO15=Výsledky!$BV$8,Tipy!BO15=Výsledky!$BV$9),IF(VLOOKUP(Tipy!BO15,'Kategórie hráčov'!$A$2:$B$55,2,FALSE)=30,30,20),0))</f>
        <v>0</v>
      </c>
      <c r="BY21" s="125">
        <f>IF(ISBLANK($CA$3),"",IF(OR(Tipy!BP15=Výsledky!$BY$6,Tipy!BP15=Výsledky!$BY$7,Tipy!BP15=Výsledky!$BY$8,Tipy!BP15=Výsledky!$BY$9),IF(VLOOKUP(Tipy!BP15,'Kategórie hráčov'!$A$2:$B$55,2,FALSE)=30,30,20),0))</f>
        <v>0</v>
      </c>
      <c r="BZ21" s="126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29" t="str">
        <f>IF(ISBLANK($CA$3),"",IF(ISBLANK(Tipy!BL15),"-",SUM(BV21:BZ21)))</f>
        <v>-</v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>
        <f>IF(ISBLANK($LL$3),"",IF(ISBLANK(Tipy!JN15),0,IF(AND(Tipy!JN15=Výsledky!$LJ$3,Tipy!JP15=Výsledky!$LL$3),60,0)))</f>
        <v>0</v>
      </c>
      <c r="LH21" s="125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125">
        <f>IF(ISBLANK($LL$3),"",IF(OR(Tipy!JQ15=Výsledky!$LG$6,Tipy!JQ15=Výsledky!$LG$7,Tipy!JQ15=Výsledky!$LG$8,Tipy!JQ15=Výsledky!$LG$9),IF(VLOOKUP(Tipy!JQ15,'Kategórie hráčov'!$A$2:$B$55,2,FALSE)=30,30,20),0))</f>
        <v>0</v>
      </c>
      <c r="LJ21" s="125">
        <f>IF(ISBLANK($LL$3),"",IF(OR(Tipy!JR15=Výsledky!$LJ$6,Tipy!JR15=Výsledky!$LJ$7,Tipy!JR15=Výsledky!$LJ$8,Tipy!JR15=Výsledky!$LJ$9),IF(VLOOKUP(Tipy!JR15,'Kategórie hráčov'!$A$2:$B$55,2,FALSE)=30,30,20),0))</f>
        <v>0</v>
      </c>
      <c r="LK21" s="126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29" t="str">
        <f>IF(ISBLANK($LL$3),"",IF(ISBLANK(Tipy!JN15),"-",SUM(LG21:LK21)))</f>
        <v>-</v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>
        <f>IF(ISBLANK($LZ$3),"",IF(ISBLANK(Tipy!JZ15),0,IF(AND(Tipy!JZ15=Výsledky!$LX$3,Tipy!KB15=Výsledky!$LZ$3),60,0)))</f>
        <v>0</v>
      </c>
      <c r="LV21" s="12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5">
        <f>IF(ISBLANK($LZ$3),"",IF(OR(Tipy!KC15=Výsledky!$LU$6,Tipy!KC15=Výsledky!$LU$7,Tipy!KC15=Výsledky!$LU$8,Tipy!KC15=Výsledky!$LU$9),IF(VLOOKUP(Tipy!KC15,'Kategórie hráčov'!$A$2:$B$69,2,FALSE)=30,30,20),0))</f>
        <v>0</v>
      </c>
      <c r="LX21" s="125">
        <f>IF(ISBLANK($LZ$3),"",IF(OR(Tipy!KD15=Výsledky!$LX$6,Tipy!KD15=Výsledky!$LX$7,Tipy!KD15=Výsledky!$LX$8,Tipy!KD15=Výsledky!$LX$9),IF(VLOOKUP(Tipy!KD15,'Kategórie hráčov'!$A$2:$B$69,2,FALSE)=30,30,20),0))</f>
        <v>0</v>
      </c>
      <c r="LY21" s="12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9" t="str">
        <f>IF(ISBLANK($LZ$3),"",IF(ISBLANK(Tipy!JZ15),"-",SUM(LU21:LY21)))</f>
        <v>-</v>
      </c>
      <c r="MA21" s="128"/>
      <c r="MB21" s="125">
        <f>IF(ISBLANK($MG$3),"",IF(ISBLANK(Tipy!KF15),0,IF(AND(Tipy!KF15=Výsledky!$ME$3,Tipy!KH15=Výsledky!$MG$3),60,0)))</f>
        <v>0</v>
      </c>
      <c r="MC21" s="125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25">
        <f>IF(ISBLANK($MG$3),"",IF(OR(Tipy!KI15=Výsledky!$MB$6,Tipy!KI15=Výsledky!$MB$7,Tipy!KI15=Výsledky!$MB$8,Tipy!KI15=Výsledky!$MB$9),IF(VLOOKUP(Tipy!KI15,'Kategórie hráčov'!$A$2:$B$55,2,FALSE)=30,30,20),0))</f>
        <v>0</v>
      </c>
      <c r="ME21" s="125">
        <f>IF(ISBLANK($MG$3),"",IF(OR(Tipy!KJ15=Výsledky!$ME$6,Tipy!KJ15=Výsledky!$ME$7,Tipy!KJ15=Výsledky!$ME$8,Tipy!KJ15=Výsledky!$ME$9),IF(VLOOKUP(Tipy!KJ15,'Kategórie hráčov'!$A$2:$B$55,2,FALSE)=30,30,20),0))</f>
        <v>0</v>
      </c>
      <c r="MF21" s="126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29" t="str">
        <f>IF(ISBLANK($MG$3),"",IF(ISBLANK(Tipy!KF15),"-",SUM(MB21:MF21)))</f>
        <v>-</v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>
        <f>IF(ISBLANK($MU$3),"",IF(ISBLANK(Tipy!KR15),0,IF(AND(Tipy!KR15=Výsledky!$MS$3,Tipy!KT15=Výsledky!$MU$3),60,0)))</f>
        <v>0</v>
      </c>
      <c r="MQ21" s="125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25">
        <f>IF(ISBLANK($MU$3),"",IF(OR(Tipy!KU15=Výsledky!$MP$6,Tipy!KU15=Výsledky!$MP$7,Tipy!KU15=Výsledky!$MP$8,Tipy!KU15=Výsledky!$MP$9),IF(VLOOKUP(Tipy!KU15,'Kategórie hráčov'!$A$2:$B$55,2,FALSE)=30,30,20),0))</f>
        <v>0</v>
      </c>
      <c r="MS21" s="125">
        <f>IF(ISBLANK($MU$3),"",IF(OR(Tipy!KV15=Výsledky!$MS$6,Tipy!KV15=Výsledky!$MS$7,Tipy!KV15=Výsledky!$MS$8,Tipy!KV15=Výsledky!$MS$9),IF(VLOOKUP(Tipy!KV15,'Kategórie hráčov'!$A$2:$B$55,2,FALSE)=30,30,20),0))</f>
        <v>0</v>
      </c>
      <c r="MT21" s="126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29" t="str">
        <f>IF(ISBLANK($MU$3),"",IF(ISBLANK(Tipy!KR15),"-",SUM(MP21:MT21)))</f>
        <v>-</v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>
        <f>IF(ISBLANK($NI$3),"",IF(ISBLANK(Tipy!LD15),0,IF(AND(Tipy!LD15=Výsledky!$NG$3,Tipy!LF15=Výsledky!$NI$3),60,0)))</f>
        <v>0</v>
      </c>
      <c r="NE21" s="125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125">
        <f>IF(ISBLANK($NI$3),"",IF(OR(Tipy!LG15=Výsledky!$ND$6,Tipy!LG15=Výsledky!$ND$7,Tipy!LG15=Výsledky!$ND$8,Tipy!LG15=Výsledky!$ND$9),IF(VLOOKUP(Tipy!LG15,'Kategórie hráčov'!$A$2:$B$55,2,FALSE)=30,30,20),0))</f>
        <v>0</v>
      </c>
      <c r="NG21" s="125">
        <f>IF(ISBLANK($NI$3),"",IF(OR(Tipy!LH15=Výsledky!$NG$6,Tipy!LH15=Výsledky!$NG$7,Tipy!LH15=Výsledky!$NG$8,Tipy!LH15=Výsledky!$NG$9),IF(VLOOKUP(Tipy!LH15,'Kategórie hráčov'!$A$2:$B$55,2,FALSE)=30,30,20),0))</f>
        <v>0</v>
      </c>
      <c r="NH21" s="126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29" t="str">
        <f>IF(ISBLANK($NI$3),"",IF(ISBLANK(Tipy!LD15),"-",SUM(ND21:NH21)))</f>
        <v>-</v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>
        <f>IF(ISBLANK($NW$3),"",IF(ISBLANK(Tipy!LP15),0,IF(AND(Tipy!LP15=Výsledky!$NU$3,Tipy!LR15=Výsledky!$NW$3),60,0)))</f>
        <v>0</v>
      </c>
      <c r="NS21" s="125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125">
        <f>IF(ISBLANK($NW$3),"",IF(OR(Tipy!LS15=Výsledky!$NR$6,Tipy!LS15=Výsledky!$NR$7,Tipy!LS15=Výsledky!$NR$8,Tipy!LS15=Výsledky!$NR$9),IF(VLOOKUP(Tipy!LS15,'Kategórie hráčov'!$A$2:$B$55,2,FALSE)=30,30,20),0))</f>
        <v>0</v>
      </c>
      <c r="NU21" s="125">
        <f>IF(ISBLANK($NW$3),"",IF(OR(Tipy!LT15=Výsledky!$NU$6,Tipy!LT15=Výsledky!$NU$7,Tipy!LT15=Výsledky!$NU$8,Tipy!LT15=Výsledky!$NU$9),IF(VLOOKUP(Tipy!LT15,'Kategórie hráčov'!$A$2:$B$55,2,FALSE)=30,30,20),0))</f>
        <v>0</v>
      </c>
      <c r="NV21" s="126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29" t="str">
        <f>IF(ISBLANK($NW$3),"",IF(ISBLANK(Tipy!LP15),"-",SUM(NR21:NV21)))</f>
        <v>-</v>
      </c>
      <c r="NX21" s="128"/>
      <c r="NY21" s="125">
        <f>IF(ISBLANK($OD$3),"",IF(ISBLANK(Tipy!LV15),0,IF(AND(Tipy!LV15=Výsledky!$OB$3,Tipy!LX15=Výsledky!$OD$3),60,0)))</f>
        <v>0</v>
      </c>
      <c r="NZ21" s="125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125">
        <f>IF(ISBLANK($OD$3),"",IF(OR(Tipy!LY15=Výsledky!$NY$6,Tipy!LY15=Výsledky!$NY$7,Tipy!LY15=Výsledky!$NY$8,Tipy!LY15=Výsledky!$NY$9),IF(VLOOKUP(Tipy!LY15,'Kategórie hráčov'!$A$2:$B$55,2,FALSE)=30,30,20),0))</f>
        <v>0</v>
      </c>
      <c r="OB21" s="125">
        <f>IF(ISBLANK($OD$3),"",IF(OR(Tipy!LZ15=Výsledky!$OB$6,Tipy!LZ15=Výsledky!$OB$7,Tipy!LZ15=Výsledky!$OB$8,Tipy!LZ15=Výsledky!$OB$9),IF(VLOOKUP(Tipy!LZ15,'Kategórie hráčov'!$A$2:$B$55,2,FALSE)=30,30,20),0))</f>
        <v>0</v>
      </c>
      <c r="OC21" s="126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129" t="str">
        <f>IF(ISBLANK($OD$3),"",IF(ISBLANK(Tipy!LV15),"-",SUM(NY21:OC21)))</f>
        <v>-</v>
      </c>
      <c r="OE21" s="128"/>
      <c r="OF21" s="125">
        <f>IF(ISBLANK($OK$3),"",IF(ISBLANK(Tipy!MB15),0,IF(AND(Tipy!MB15=Výsledky!$OI$3,Tipy!MD15=Výsledky!$OK$3),60,0)))</f>
        <v>0</v>
      </c>
      <c r="OG21" s="125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0</v>
      </c>
      <c r="OH21" s="125">
        <f>IF(ISBLANK($OK$3),"",IF(OR(Tipy!ME15=Výsledky!$OF$6,Tipy!ME15=Výsledky!$OF$7,Tipy!ME15=Výsledky!$OF$8,Tipy!ME15=Výsledky!$OF$9),IF(VLOOKUP(Tipy!ME15,'Kategórie hráčov'!$A$2:$B$55,2,FALSE)=30,30,20),0))</f>
        <v>0</v>
      </c>
      <c r="OI21" s="125">
        <f>IF(ISBLANK($OK$3),"",IF(OR(Tipy!MF15=Výsledky!$OI$6,Tipy!MF15=Výsledky!$OI$7,Tipy!MF15=Výsledky!$OI$8,Tipy!MF15=Výsledky!$OI$9),IF(VLOOKUP(Tipy!MF15,'Kategórie hráčov'!$A$2:$B$55,2,FALSE)=30,30,20),0))</f>
        <v>0</v>
      </c>
      <c r="OJ21" s="126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29" t="str">
        <f>IF(ISBLANK($OK$3),"",IF(ISBLANK(Tipy!MB15),"-",SUM(OF21:OJ21)))</f>
        <v>-</v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>
        <f>IF(ISBLANK($OY$3),"",IF(ISBLANK(Tipy!MN15),0,IF(AND(Tipy!MN15=Výsledky!$OW$3,Tipy!MP15=Výsledky!$OY$3),60,0)))</f>
        <v>0</v>
      </c>
      <c r="OU21" s="125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125">
        <f>IF(ISBLANK($OY$3),"",IF(OR(Tipy!MQ15=Výsledky!$OT$6,Tipy!MQ15=Výsledky!$OT$7,Tipy!MQ15=Výsledky!$OT$8,Tipy!MQ15=Výsledky!$OT$9),IF(VLOOKUP(Tipy!MQ15,'Kategórie hráčov'!$A$2:$B$55,2,FALSE)=30,30,20),0))</f>
        <v>0</v>
      </c>
      <c r="OW21" s="125">
        <f>IF(ISBLANK($OY$3),"",IF(OR(Tipy!MR15=Výsledky!$OW$6,Tipy!MR15=Výsledky!$OW$7,Tipy!MR15=Výsledky!$OW$8,Tipy!MR15=Výsledky!$OW$9),IF(VLOOKUP(Tipy!MR15,'Kategórie hráčov'!$A$2:$B$55,2,FALSE)=30,30,20),0))</f>
        <v>0</v>
      </c>
      <c r="OX21" s="126">
        <f>IF(ISBLANK($OY$3),"",IF(ISBLANK(Tipy!MN15),0,IF(OR(AND(Tipy!MN15=Výsledky!$OW$3,OR(Tipy!MP15=Výsledky!$OY$3+1,Tipy!MP15=Výsledky!$OY$3-1)),AND(Tipy!MP15=Výsledky!$OY$3,OR(Tipy!MN15=Výsledky!$OW$3+1,Tipy!MN15=Výsledky!$OW$3-1))),10,0)))</f>
        <v>0</v>
      </c>
      <c r="OY21" s="129" t="str">
        <f>IF(ISBLANK($OY$3),"",IF(ISBLANK(Tipy!MN15),"-",SUM(OT21:OX21)))</f>
        <v>-</v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>
        <f>IF(ISBLANK($PM$3),"",IF(ISBLANK(Tipy!MZ15),0,IF(AND(Tipy!MZ15=Výsledky!$PK$3,Tipy!NB15=Výsledky!$PM$3),60,0)))</f>
        <v>0</v>
      </c>
      <c r="PI21" s="125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>0</v>
      </c>
      <c r="PJ21" s="125">
        <f>IF(ISBLANK($PM$3),"",IF(OR(Tipy!NC15=Výsledky!$PH$6,Tipy!NC15=Výsledky!$PH$7,Tipy!NC15=Výsledky!$PH$8,Tipy!NC15=Výsledky!$PH$9),IF(VLOOKUP(Tipy!NC15,'Kategórie hráčov'!$A$2:$B$55,2,FALSE)=30,30,20),0))</f>
        <v>0</v>
      </c>
      <c r="PK21" s="125">
        <f>IF(ISBLANK($PM$3),"",IF(OR(Tipy!ND15=Výsledky!$PK$6,Tipy!ND15=Výsledky!$PK$7,Tipy!ND15=Výsledky!$PK$8,Tipy!ND15=Výsledky!$PK$9),IF(VLOOKUP(Tipy!ND15,'Kategórie hráčov'!$A$2:$B$55,2,FALSE)=30,30,20),0))</f>
        <v>0</v>
      </c>
      <c r="PL21" s="126">
        <f>IF(ISBLANK($PM$3),"",IF(ISBLANK(Tipy!MZ15),0,IF(OR(AND(Tipy!MZ15=Výsledky!$PK$3,OR(Tipy!NB15=Výsledky!$PM$3+1,Tipy!NB15=Výsledky!$PM$3-1)),AND(Tipy!NB15=Výsledky!$PM$3,OR(Tipy!MZ15=Výsledky!$PK$3+1,Tipy!MZ15=Výsledky!$PK$3-1))),10,0)))</f>
        <v>0</v>
      </c>
      <c r="PM21" s="129" t="str">
        <f>IF(ISBLANK($PM$3),"",IF(ISBLANK(Tipy!MZ15),"-",SUM(PH21:PL21)))</f>
        <v>-</v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5" x14ac:dyDescent="0.2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>
        <f>IF(ISBLANK($CA$3),"",IF(ISBLANK(Tipy!BL16),0,IF(AND(Tipy!BL16=Výsledky!$BY$3,Tipy!BN16=Výsledky!$CA$3),60,0)))</f>
        <v>0</v>
      </c>
      <c r="BW22" s="125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0</v>
      </c>
      <c r="BX22" s="125">
        <f>IF(ISBLANK($CA$3),"",IF(OR(Tipy!BO16=Výsledky!$BV$6,Tipy!BO16=Výsledky!$BV$7,Tipy!BO16=Výsledky!$BV$8,Tipy!BO16=Výsledky!$BV$9),IF(VLOOKUP(Tipy!BO16,'Kategórie hráčov'!$A$2:$B$55,2,FALSE)=30,30,20),0))</f>
        <v>0</v>
      </c>
      <c r="BY22" s="125">
        <f>IF(ISBLANK($CA$3),"",IF(OR(Tipy!BP16=Výsledky!$BY$6,Tipy!BP16=Výsledky!$BY$7,Tipy!BP16=Výsledky!$BY$8,Tipy!BP16=Výsledky!$BY$9),IF(VLOOKUP(Tipy!BP16,'Kategórie hráčov'!$A$2:$B$55,2,FALSE)=30,30,20),0))</f>
        <v>0</v>
      </c>
      <c r="BZ22" s="126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29" t="str">
        <f>IF(ISBLANK($CA$3),"",IF(ISBLANK(Tipy!BL16),"-",SUM(BV22:BZ22)))</f>
        <v>-</v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>
        <f>IF(ISBLANK($LL$3),"",IF(ISBLANK(Tipy!JN16),0,IF(AND(Tipy!JN16=Výsledky!$LJ$3,Tipy!JP16=Výsledky!$LL$3),60,0)))</f>
        <v>0</v>
      </c>
      <c r="LH22" s="125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25">
        <f>IF(ISBLANK($LL$3),"",IF(OR(Tipy!JQ16=Výsledky!$LG$6,Tipy!JQ16=Výsledky!$LG$7,Tipy!JQ16=Výsledky!$LG$8,Tipy!JQ16=Výsledky!$LG$9),IF(VLOOKUP(Tipy!JQ16,'Kategórie hráčov'!$A$2:$B$55,2,FALSE)=30,30,20),0))</f>
        <v>0</v>
      </c>
      <c r="LJ22" s="125">
        <f>IF(ISBLANK($LL$3),"",IF(OR(Tipy!JR16=Výsledky!$LJ$6,Tipy!JR16=Výsledky!$LJ$7,Tipy!JR16=Výsledky!$LJ$8,Tipy!JR16=Výsledky!$LJ$9),IF(VLOOKUP(Tipy!JR16,'Kategórie hráčov'!$A$2:$B$55,2,FALSE)=30,30,20),0))</f>
        <v>0</v>
      </c>
      <c r="LK22" s="126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29" t="str">
        <f>IF(ISBLANK($LL$3),"",IF(ISBLANK(Tipy!JN16),"-",SUM(LG22:LK22)))</f>
        <v>-</v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>
        <f>IF(ISBLANK($LZ$3),"",IF(ISBLANK(Tipy!JZ16),0,IF(AND(Tipy!JZ16=Výsledky!$LX$3,Tipy!KB16=Výsledky!$LZ$3),60,0)))</f>
        <v>0</v>
      </c>
      <c r="LV22" s="12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5">
        <f>IF(ISBLANK($LZ$3),"",IF(OR(Tipy!KC16=Výsledky!$LU$6,Tipy!KC16=Výsledky!$LU$7,Tipy!KC16=Výsledky!$LU$8,Tipy!KC16=Výsledky!$LU$9),IF(VLOOKUP(Tipy!KC16,'Kategórie hráčov'!$A$2:$B$69,2,FALSE)=30,30,20),0))</f>
        <v>0</v>
      </c>
      <c r="LX22" s="125">
        <f>IF(ISBLANK($LZ$3),"",IF(OR(Tipy!KD16=Výsledky!$LX$6,Tipy!KD16=Výsledky!$LX$7,Tipy!KD16=Výsledky!$LX$8,Tipy!KD16=Výsledky!$LX$9),IF(VLOOKUP(Tipy!KD16,'Kategórie hráčov'!$A$2:$B$69,2,FALSE)=30,30,20),0))</f>
        <v>0</v>
      </c>
      <c r="LY22" s="12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9" t="str">
        <f>IF(ISBLANK($LZ$3),"",IF(ISBLANK(Tipy!JZ16),"-",SUM(LU22:LY22)))</f>
        <v>-</v>
      </c>
      <c r="MA22" s="128"/>
      <c r="MB22" s="125">
        <f>IF(ISBLANK($MG$3),"",IF(ISBLANK(Tipy!KF16),0,IF(AND(Tipy!KF16=Výsledky!$ME$3,Tipy!KH16=Výsledky!$MG$3),60,0)))</f>
        <v>0</v>
      </c>
      <c r="MC22" s="125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0</v>
      </c>
      <c r="MD22" s="125">
        <f>IF(ISBLANK($MG$3),"",IF(OR(Tipy!KI16=Výsledky!$MB$6,Tipy!KI16=Výsledky!$MB$7,Tipy!KI16=Výsledky!$MB$8,Tipy!KI16=Výsledky!$MB$9),IF(VLOOKUP(Tipy!KI16,'Kategórie hráčov'!$A$2:$B$55,2,FALSE)=30,30,20),0))</f>
        <v>0</v>
      </c>
      <c r="ME22" s="125">
        <f>IF(ISBLANK($MG$3),"",IF(OR(Tipy!KJ16=Výsledky!$ME$6,Tipy!KJ16=Výsledky!$ME$7,Tipy!KJ16=Výsledky!$ME$8,Tipy!KJ16=Výsledky!$ME$9),IF(VLOOKUP(Tipy!KJ16,'Kategórie hráčov'!$A$2:$B$55,2,FALSE)=30,30,20),0))</f>
        <v>0</v>
      </c>
      <c r="MF22" s="126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129" t="str">
        <f>IF(ISBLANK($MG$3),"",IF(ISBLANK(Tipy!KF16),"-",SUM(MB22:MF22)))</f>
        <v>-</v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>
        <f>IF(ISBLANK($MU$3),"",IF(ISBLANK(Tipy!KR16),0,IF(AND(Tipy!KR16=Výsledky!$MS$3,Tipy!KT16=Výsledky!$MU$3),60,0)))</f>
        <v>0</v>
      </c>
      <c r="MQ22" s="125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0</v>
      </c>
      <c r="MR22" s="125">
        <f>IF(ISBLANK($MU$3),"",IF(OR(Tipy!KU16=Výsledky!$MP$6,Tipy!KU16=Výsledky!$MP$7,Tipy!KU16=Výsledky!$MP$8,Tipy!KU16=Výsledky!$MP$9),IF(VLOOKUP(Tipy!KU16,'Kategórie hráčov'!$A$2:$B$55,2,FALSE)=30,30,20),0))</f>
        <v>0</v>
      </c>
      <c r="MS22" s="125">
        <f>IF(ISBLANK($MU$3),"",IF(OR(Tipy!KV16=Výsledky!$MS$6,Tipy!KV16=Výsledky!$MS$7,Tipy!KV16=Výsledky!$MS$8,Tipy!KV16=Výsledky!$MS$9),IF(VLOOKUP(Tipy!KV16,'Kategórie hráčov'!$A$2:$B$55,2,FALSE)=30,30,20),0))</f>
        <v>0</v>
      </c>
      <c r="MT22" s="126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29" t="str">
        <f>IF(ISBLANK($MU$3),"",IF(ISBLANK(Tipy!KR16),"-",SUM(MP22:MT22)))</f>
        <v>-</v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>
        <f>IF(ISBLANK($NI$3),"",IF(ISBLANK(Tipy!LD16),0,IF(AND(Tipy!LD16=Výsledky!$NG$3,Tipy!LF16=Výsledky!$NI$3),60,0)))</f>
        <v>0</v>
      </c>
      <c r="NE22" s="125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0</v>
      </c>
      <c r="NF22" s="125">
        <f>IF(ISBLANK($NI$3),"",IF(OR(Tipy!LG16=Výsledky!$ND$6,Tipy!LG16=Výsledky!$ND$7,Tipy!LG16=Výsledky!$ND$8,Tipy!LG16=Výsledky!$ND$9),IF(VLOOKUP(Tipy!LG16,'Kategórie hráčov'!$A$2:$B$55,2,FALSE)=30,30,20),0))</f>
        <v>0</v>
      </c>
      <c r="NG22" s="125">
        <f>IF(ISBLANK($NI$3),"",IF(OR(Tipy!LH16=Výsledky!$NG$6,Tipy!LH16=Výsledky!$NG$7,Tipy!LH16=Výsledky!$NG$8,Tipy!LH16=Výsledky!$NG$9),IF(VLOOKUP(Tipy!LH16,'Kategórie hráčov'!$A$2:$B$55,2,FALSE)=30,30,20),0))</f>
        <v>0</v>
      </c>
      <c r="NH22" s="126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129" t="str">
        <f>IF(ISBLANK($NI$3),"",IF(ISBLANK(Tipy!LD16),"-",SUM(ND22:NH22)))</f>
        <v>-</v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>
        <f>IF(ISBLANK($NW$3),"",IF(ISBLANK(Tipy!LP16),0,IF(AND(Tipy!LP16=Výsledky!$NU$3,Tipy!LR16=Výsledky!$NW$3),60,0)))</f>
        <v>0</v>
      </c>
      <c r="NS22" s="125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125">
        <f>IF(ISBLANK($NW$3),"",IF(OR(Tipy!LS16=Výsledky!$NR$6,Tipy!LS16=Výsledky!$NR$7,Tipy!LS16=Výsledky!$NR$8,Tipy!LS16=Výsledky!$NR$9),IF(VLOOKUP(Tipy!LS16,'Kategórie hráčov'!$A$2:$B$55,2,FALSE)=30,30,20),0))</f>
        <v>0</v>
      </c>
      <c r="NU22" s="125">
        <f>IF(ISBLANK($NW$3),"",IF(OR(Tipy!LT16=Výsledky!$NU$6,Tipy!LT16=Výsledky!$NU$7,Tipy!LT16=Výsledky!$NU$8,Tipy!LT16=Výsledky!$NU$9),IF(VLOOKUP(Tipy!LT16,'Kategórie hráčov'!$A$2:$B$55,2,FALSE)=30,30,20),0))</f>
        <v>0</v>
      </c>
      <c r="NV22" s="126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129" t="str">
        <f>IF(ISBLANK($NW$3),"",IF(ISBLANK(Tipy!LP16),"-",SUM(NR22:NV22)))</f>
        <v>-</v>
      </c>
      <c r="NX22" s="128"/>
      <c r="NY22" s="125">
        <f>IF(ISBLANK($OD$3),"",IF(ISBLANK(Tipy!LV16),0,IF(AND(Tipy!LV16=Výsledky!$OB$3,Tipy!LX16=Výsledky!$OD$3),60,0)))</f>
        <v>0</v>
      </c>
      <c r="NZ22" s="125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125">
        <f>IF(ISBLANK($OD$3),"",IF(OR(Tipy!LY16=Výsledky!$NY$6,Tipy!LY16=Výsledky!$NY$7,Tipy!LY16=Výsledky!$NY$8,Tipy!LY16=Výsledky!$NY$9),IF(VLOOKUP(Tipy!LY16,'Kategórie hráčov'!$A$2:$B$55,2,FALSE)=30,30,20),0))</f>
        <v>0</v>
      </c>
      <c r="OB22" s="125">
        <f>IF(ISBLANK($OD$3),"",IF(OR(Tipy!LZ16=Výsledky!$OB$6,Tipy!LZ16=Výsledky!$OB$7,Tipy!LZ16=Výsledky!$OB$8,Tipy!LZ16=Výsledky!$OB$9),IF(VLOOKUP(Tipy!LZ16,'Kategórie hráčov'!$A$2:$B$55,2,FALSE)=30,30,20),0))</f>
        <v>0</v>
      </c>
      <c r="OC22" s="126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29" t="str">
        <f>IF(ISBLANK($OD$3),"",IF(ISBLANK(Tipy!LV16),"-",SUM(NY22:OC22)))</f>
        <v>-</v>
      </c>
      <c r="OE22" s="128"/>
      <c r="OF22" s="125">
        <f>IF(ISBLANK($OK$3),"",IF(ISBLANK(Tipy!MB16),0,IF(AND(Tipy!MB16=Výsledky!$OI$3,Tipy!MD16=Výsledky!$OK$3),60,0)))</f>
        <v>0</v>
      </c>
      <c r="OG22" s="125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25">
        <f>IF(ISBLANK($OK$3),"",IF(OR(Tipy!ME16=Výsledky!$OF$6,Tipy!ME16=Výsledky!$OF$7,Tipy!ME16=Výsledky!$OF$8,Tipy!ME16=Výsledky!$OF$9),IF(VLOOKUP(Tipy!ME16,'Kategórie hráčov'!$A$2:$B$55,2,FALSE)=30,30,20),0))</f>
        <v>0</v>
      </c>
      <c r="OI22" s="125">
        <f>IF(ISBLANK($OK$3),"",IF(OR(Tipy!MF16=Výsledky!$OI$6,Tipy!MF16=Výsledky!$OI$7,Tipy!MF16=Výsledky!$OI$8,Tipy!MF16=Výsledky!$OI$9),IF(VLOOKUP(Tipy!MF16,'Kategórie hráčov'!$A$2:$B$55,2,FALSE)=30,30,20),0))</f>
        <v>0</v>
      </c>
      <c r="OJ22" s="126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29" t="str">
        <f>IF(ISBLANK($OK$3),"",IF(ISBLANK(Tipy!MB16),"-",SUM(OF22:OJ22)))</f>
        <v>-</v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>
        <f>IF(ISBLANK($OY$3),"",IF(ISBLANK(Tipy!MN16),0,IF(AND(Tipy!MN16=Výsledky!$OW$3,Tipy!MP16=Výsledky!$OY$3),60,0)))</f>
        <v>0</v>
      </c>
      <c r="OU22" s="125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125">
        <f>IF(ISBLANK($OY$3),"",IF(OR(Tipy!MQ16=Výsledky!$OT$6,Tipy!MQ16=Výsledky!$OT$7,Tipy!MQ16=Výsledky!$OT$8,Tipy!MQ16=Výsledky!$OT$9),IF(VLOOKUP(Tipy!MQ16,'Kategórie hráčov'!$A$2:$B$55,2,FALSE)=30,30,20),0))</f>
        <v>0</v>
      </c>
      <c r="OW22" s="125">
        <f>IF(ISBLANK($OY$3),"",IF(OR(Tipy!MR16=Výsledky!$OW$6,Tipy!MR16=Výsledky!$OW$7,Tipy!MR16=Výsledky!$OW$8,Tipy!MR16=Výsledky!$OW$9),IF(VLOOKUP(Tipy!MR16,'Kategórie hráčov'!$A$2:$B$55,2,FALSE)=30,30,20),0))</f>
        <v>0</v>
      </c>
      <c r="OX22" s="126">
        <f>IF(ISBLANK($OY$3),"",IF(ISBLANK(Tipy!MN16),0,IF(OR(AND(Tipy!MN16=Výsledky!$OW$3,OR(Tipy!MP16=Výsledky!$OY$3+1,Tipy!MP16=Výsledky!$OY$3-1)),AND(Tipy!MP16=Výsledky!$OY$3,OR(Tipy!MN16=Výsledky!$OW$3+1,Tipy!MN16=Výsledky!$OW$3-1))),10,0)))</f>
        <v>0</v>
      </c>
      <c r="OY22" s="129" t="str">
        <f>IF(ISBLANK($OY$3),"",IF(ISBLANK(Tipy!MN16),"-",SUM(OT22:OX22)))</f>
        <v>-</v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>
        <f>IF(ISBLANK($PM$3),"",IF(ISBLANK(Tipy!MZ16),0,IF(AND(Tipy!MZ16=Výsledky!$PK$3,Tipy!NB16=Výsledky!$PM$3),60,0)))</f>
        <v>0</v>
      </c>
      <c r="PI22" s="125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>0</v>
      </c>
      <c r="PJ22" s="125">
        <f>IF(ISBLANK($PM$3),"",IF(OR(Tipy!NC16=Výsledky!$PH$6,Tipy!NC16=Výsledky!$PH$7,Tipy!NC16=Výsledky!$PH$8,Tipy!NC16=Výsledky!$PH$9),IF(VLOOKUP(Tipy!NC16,'Kategórie hráčov'!$A$2:$B$55,2,FALSE)=30,30,20),0))</f>
        <v>0</v>
      </c>
      <c r="PK22" s="125">
        <f>IF(ISBLANK($PM$3),"",IF(OR(Tipy!ND16=Výsledky!$PK$6,Tipy!ND16=Výsledky!$PK$7,Tipy!ND16=Výsledky!$PK$8,Tipy!ND16=Výsledky!$PK$9),IF(VLOOKUP(Tipy!ND16,'Kategórie hráčov'!$A$2:$B$55,2,FALSE)=30,30,20),0))</f>
        <v>0</v>
      </c>
      <c r="PL22" s="126">
        <f>IF(ISBLANK($PM$3),"",IF(ISBLANK(Tipy!MZ16),0,IF(OR(AND(Tipy!MZ16=Výsledky!$PK$3,OR(Tipy!NB16=Výsledky!$PM$3+1,Tipy!NB16=Výsledky!$PM$3-1)),AND(Tipy!NB16=Výsledky!$PM$3,OR(Tipy!MZ16=Výsledky!$PK$3+1,Tipy!MZ16=Výsledky!$PK$3-1))),10,0)))</f>
        <v>0</v>
      </c>
      <c r="PM22" s="129" t="str">
        <f>IF(ISBLANK($PM$3),"",IF(ISBLANK(Tipy!MZ16),"-",SUM(PH22:PL22)))</f>
        <v>-</v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5" x14ac:dyDescent="0.2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>
        <f>IF(ISBLANK($CA$3),"",IF(ISBLANK(Tipy!BL17),0,IF(AND(Tipy!BL17=Výsledky!$BY$3,Tipy!BN17=Výsledky!$CA$3),60,0)))</f>
        <v>0</v>
      </c>
      <c r="BW23" s="125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25">
        <f>IF(ISBLANK($CA$3),"",IF(OR(Tipy!BO17=Výsledky!$BV$6,Tipy!BO17=Výsledky!$BV$7,Tipy!BO17=Výsledky!$BV$8,Tipy!BO17=Výsledky!$BV$9),IF(VLOOKUP(Tipy!BO17,'Kategórie hráčov'!$A$2:$B$55,2,FALSE)=30,30,20),0))</f>
        <v>0</v>
      </c>
      <c r="BY23" s="125">
        <f>IF(ISBLANK($CA$3),"",IF(OR(Tipy!BP17=Výsledky!$BY$6,Tipy!BP17=Výsledky!$BY$7,Tipy!BP17=Výsledky!$BY$8,Tipy!BP17=Výsledky!$BY$9),IF(VLOOKUP(Tipy!BP17,'Kategórie hráčov'!$A$2:$B$55,2,FALSE)=30,30,20),0))</f>
        <v>0</v>
      </c>
      <c r="BZ23" s="126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29">
        <f>IF(ISBLANK($CA$3),"",IF(ISBLANK(Tipy!BL17),"-",SUM(BV23:BZ23)))</f>
        <v>0</v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>
        <f>IF(ISBLANK($LL$3),"",IF(ISBLANK(Tipy!JN17),0,IF(AND(Tipy!JN17=Výsledky!$LJ$3,Tipy!JP17=Výsledky!$LL$3),60,0)))</f>
        <v>0</v>
      </c>
      <c r="LH23" s="125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125">
        <f>IF(ISBLANK($LL$3),"",IF(OR(Tipy!JQ17=Výsledky!$LG$6,Tipy!JQ17=Výsledky!$LG$7,Tipy!JQ17=Výsledky!$LG$8,Tipy!JQ17=Výsledky!$LG$9),IF(VLOOKUP(Tipy!JQ17,'Kategórie hráčov'!$A$2:$B$55,2,FALSE)=30,30,20),0))</f>
        <v>20</v>
      </c>
      <c r="LJ23" s="125">
        <f>IF(ISBLANK($LL$3),"",IF(OR(Tipy!JR17=Výsledky!$LJ$6,Tipy!JR17=Výsledky!$LJ$7,Tipy!JR17=Výsledky!$LJ$8,Tipy!JR17=Výsledky!$LJ$9),IF(VLOOKUP(Tipy!JR17,'Kategórie hráčov'!$A$2:$B$55,2,FALSE)=30,30,20),0))</f>
        <v>0</v>
      </c>
      <c r="LK23" s="126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29">
        <f>IF(ISBLANK($LL$3),"",IF(ISBLANK(Tipy!JN17),"-",SUM(LG23:LK23)))</f>
        <v>40</v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>
        <f>IF(ISBLANK($LZ$3),"",IF(ISBLANK(Tipy!JZ17),0,IF(AND(Tipy!JZ17=Výsledky!$LX$3,Tipy!KB17=Výsledky!$LZ$3),60,0)))</f>
        <v>0</v>
      </c>
      <c r="LV23" s="12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5">
        <f>IF(ISBLANK($LZ$3),"",IF(OR(Tipy!KC17=Výsledky!$LU$6,Tipy!KC17=Výsledky!$LU$7,Tipy!KC17=Výsledky!$LU$8,Tipy!KC17=Výsledky!$LU$9),IF(VLOOKUP(Tipy!KC17,'Kategórie hráčov'!$A$2:$B$69,2,FALSE)=30,30,20),0))</f>
        <v>20</v>
      </c>
      <c r="LX23" s="125">
        <f>IF(ISBLANK($LZ$3),"",IF(OR(Tipy!KD17=Výsledky!$LX$6,Tipy!KD17=Výsledky!$LX$7,Tipy!KD17=Výsledky!$LX$8,Tipy!KD17=Výsledky!$LX$9),IF(VLOOKUP(Tipy!KD17,'Kategórie hráčov'!$A$2:$B$69,2,FALSE)=30,30,20),0))</f>
        <v>0</v>
      </c>
      <c r="LY23" s="126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9">
        <f>IF(ISBLANK($LZ$3),"",IF(ISBLANK(Tipy!JZ17),"-",SUM(LU23:LY23)))</f>
        <v>50</v>
      </c>
      <c r="MA23" s="128"/>
      <c r="MB23" s="125">
        <f>IF(ISBLANK($MG$3),"",IF(ISBLANK(Tipy!KF17),0,IF(AND(Tipy!KF17=Výsledky!$ME$3,Tipy!KH17=Výsledky!$MG$3),60,0)))</f>
        <v>0</v>
      </c>
      <c r="MC23" s="125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25">
        <f>IF(ISBLANK($MG$3),"",IF(OR(Tipy!KI17=Výsledky!$MB$6,Tipy!KI17=Výsledky!$MB$7,Tipy!KI17=Výsledky!$MB$8,Tipy!KI17=Výsledky!$MB$9),IF(VLOOKUP(Tipy!KI17,'Kategórie hráčov'!$A$2:$B$70,2,FALSE)=30,30,20),0))</f>
        <v>20</v>
      </c>
      <c r="ME23" s="125">
        <f>IF(ISBLANK($MG$3),"",IF(OR(Tipy!KJ17=Výsledky!$ME$6,Tipy!KJ17=Výsledky!$ME$7,Tipy!KJ17=Výsledky!$ME$8,Tipy!KJ17=Výsledky!$ME$9),IF(VLOOKUP(Tipy!KJ17,'Kategórie hráčov'!$A$2:$B$55,2,FALSE)=30,30,20),0))</f>
        <v>0</v>
      </c>
      <c r="MF23" s="126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129">
        <f>IF(ISBLANK($MG$3),"",IF(ISBLANK(Tipy!KF17),"-",SUM(MB23:MF23)))</f>
        <v>30</v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>
        <f>IF(ISBLANK($MU$3),"",IF(ISBLANK(Tipy!KR17),0,IF(AND(Tipy!KR17=Výsledky!$MS$3,Tipy!KT17=Výsledky!$MU$3),60,0)))</f>
        <v>0</v>
      </c>
      <c r="MQ23" s="125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125">
        <f>IF(ISBLANK($MU$3),"",IF(OR(Tipy!KU17=Výsledky!$MP$6,Tipy!KU17=Výsledky!$MP$7,Tipy!KU17=Výsledky!$MP$8,Tipy!KU17=Výsledky!$MP$9),IF(VLOOKUP(Tipy!KU17,'Kategórie hráčov'!$A$2:$B$55,2,FALSE)=30,30,20),0))</f>
        <v>20</v>
      </c>
      <c r="MS23" s="125">
        <f>IF(ISBLANK($MU$3),"",IF(OR(Tipy!KV17=Výsledky!$MS$6,Tipy!KV17=Výsledky!$MS$7,Tipy!KV17=Výsledky!$MS$8,Tipy!KV17=Výsledky!$MS$9),IF(VLOOKUP(Tipy!KV17,'Kategórie hráčov'!$A$2:$B$55,2,FALSE)=30,30,20),0))</f>
        <v>30</v>
      </c>
      <c r="MT23" s="126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29">
        <f>IF(ISBLANK($MU$3),"",IF(ISBLANK(Tipy!KR17),"-",SUM(MP23:MT23)))</f>
        <v>70</v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>
        <f>IF(ISBLANK($NI$3),"",IF(ISBLANK(Tipy!LD17),0,IF(AND(Tipy!LD17=Výsledky!$NG$3,Tipy!LF17=Výsledky!$NI$3),60,0)))</f>
        <v>0</v>
      </c>
      <c r="NE23" s="125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20</v>
      </c>
      <c r="NF23" s="125">
        <f>IF(ISBLANK($NI$3),"",IF(OR(Tipy!LG17=Výsledky!$ND$6,Tipy!LG17=Výsledky!$ND$7,Tipy!LG17=Výsledky!$ND$8,Tipy!LG17=Výsledky!$ND$9),IF(VLOOKUP(Tipy!LG17,'Kategórie hráčov'!$A$2:$B$55,2,FALSE)=30,30,20),0))</f>
        <v>20</v>
      </c>
      <c r="NG23" s="125">
        <f>IF(ISBLANK($NI$3),"",IF(OR(Tipy!LH17=Výsledky!$NG$6,Tipy!LH17=Výsledky!$NG$7,Tipy!LH17=Výsledky!$NG$8,Tipy!LH17=Výsledky!$NG$9),IF(VLOOKUP(Tipy!LH17,'Kategórie hráčov'!$A$2:$B$55,2,FALSE)=30,30,20),0))</f>
        <v>30</v>
      </c>
      <c r="NH23" s="126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29">
        <f>IF(ISBLANK($NI$3),"",IF(ISBLANK(Tipy!LD17),"-",SUM(ND23:NH23)))</f>
        <v>70</v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>
        <f>IF(ISBLANK($NW$3),"",IF(ISBLANK(Tipy!LP17),0,IF(AND(Tipy!LP17=Výsledky!$NU$3,Tipy!LR17=Výsledky!$NW$3),60,0)))</f>
        <v>0</v>
      </c>
      <c r="NS23" s="125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20</v>
      </c>
      <c r="NT23" s="125">
        <f>IF(ISBLANK($NW$3),"",IF(OR(Tipy!LS17=Výsledky!$NR$6,Tipy!LS17=Výsledky!$NR$7,Tipy!LS17=Výsledky!$NR$8,Tipy!LS17=Výsledky!$NR$9),IF(VLOOKUP(Tipy!LS17,'Kategórie hráčov'!$A$2:$B$55,2,FALSE)=30,30,20),0))</f>
        <v>0</v>
      </c>
      <c r="NU23" s="125">
        <f>IF(ISBLANK($NW$3),"",IF(OR(Tipy!LT17=Výsledky!$NU$6,Tipy!LT17=Výsledky!$NU$7,Tipy!LT17=Výsledky!$NU$8,Tipy!LT17=Výsledky!$NU$9),IF(VLOOKUP(Tipy!LT17,'Kategórie hráčov'!$A$2:$B$55,2,FALSE)=30,30,20),0))</f>
        <v>30</v>
      </c>
      <c r="NV23" s="126">
        <f>IF(ISBLANK($NW$3),"",IF(ISBLANK(Tipy!LP17),0,IF(OR(AND(Tipy!LP17=Výsledky!$NU$3,OR(Tipy!LR17=Výsledky!$NW$3+1,Tipy!LR17=Výsledky!$NW$3-1)),AND(Tipy!LR17=Výsledky!$NW$3,OR(Tipy!LP17=Výsledky!$NU$3+1,Tipy!LP17=Výsledky!$NU$3-1))),10,0)))</f>
        <v>10</v>
      </c>
      <c r="NW23" s="129">
        <f>IF(ISBLANK($NW$3),"",IF(ISBLANK(Tipy!LP17),"-",SUM(NR23:NV23)))</f>
        <v>60</v>
      </c>
      <c r="NX23" s="128"/>
      <c r="NY23" s="125">
        <f>IF(ISBLANK($OD$3),"",IF(ISBLANK(Tipy!LV17),0,IF(AND(Tipy!LV17=Výsledky!$OB$3,Tipy!LX17=Výsledky!$OD$3),60,0)))</f>
        <v>0</v>
      </c>
      <c r="NZ23" s="125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125">
        <f>IF(ISBLANK($OD$3),"",IF(OR(Tipy!LY17=Výsledky!$NY$6,Tipy!LY17=Výsledky!$NY$7,Tipy!LY17=Výsledky!$NY$8,Tipy!LY17=Výsledky!$NY$9),IF(VLOOKUP(Tipy!LY17,'Kategórie hráčov'!$A$2:$B$71,2,FALSE)=30,30,20),0))</f>
        <v>20</v>
      </c>
      <c r="OB23" s="125">
        <f>IF(ISBLANK($OD$3),"",IF(OR(Tipy!LZ17=Výsledky!$OB$6,Tipy!LZ17=Výsledky!$OB$7,Tipy!LZ17=Výsledky!$OB$8,Tipy!LZ17=Výsledky!$OB$9),IF(VLOOKUP(Tipy!LZ17,'Kategórie hráčov'!$A$2:$B$55,2,FALSE)=30,30,20),0))</f>
        <v>30</v>
      </c>
      <c r="OC23" s="126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29">
        <f>IF(ISBLANK($OD$3),"",IF(ISBLANK(Tipy!LV17),"-",SUM(NY23:OC23)))</f>
        <v>70</v>
      </c>
      <c r="OE23" s="128"/>
      <c r="OF23" s="125">
        <f>IF(ISBLANK($OK$3),"",IF(ISBLANK(Tipy!MB17),0,IF(AND(Tipy!MB17=Výsledky!$OI$3,Tipy!MD17=Výsledky!$OK$3),60,0)))</f>
        <v>0</v>
      </c>
      <c r="OG23" s="125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20</v>
      </c>
      <c r="OH23" s="125">
        <f>IF(ISBLANK($OK$3),"",IF(OR(Tipy!ME17=Výsledky!$OF$6,Tipy!ME17=Výsledky!$OF$7,Tipy!ME17=Výsledky!$OF$8,Tipy!ME17=Výsledky!$OF$9),IF(VLOOKUP(Tipy!ME17,'Kategórie hráčov'!$A$2:$B$55,2,FALSE)=30,30,20),0))</f>
        <v>20</v>
      </c>
      <c r="OI23" s="125">
        <f>IF(ISBLANK($OK$3),"",IF(OR(Tipy!MF17=Výsledky!$OI$6,Tipy!MF17=Výsledky!$OI$7,Tipy!MF17=Výsledky!$OI$8,Tipy!MF17=Výsledky!$OI$9),IF(VLOOKUP(Tipy!MF17,'Kategórie hráčov'!$A$2:$B$55,2,FALSE)=30,30,20),0))</f>
        <v>0</v>
      </c>
      <c r="OJ23" s="126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29">
        <f>IF(ISBLANK($OK$3),"",IF(ISBLANK(Tipy!MB17),"-",SUM(OF23:OJ23)))</f>
        <v>40</v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>
        <f>IF(ISBLANK($OY$3),"",IF(ISBLANK(Tipy!MN17),0,IF(AND(Tipy!MN17=Výsledky!$OW$3,Tipy!MP17=Výsledky!$OY$3),60,0)))</f>
        <v>0</v>
      </c>
      <c r="OU23" s="125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20</v>
      </c>
      <c r="OV23" s="125">
        <f>IF(ISBLANK($OY$3),"",IF(OR(Tipy!MQ17=Výsledky!$OT$6,Tipy!MQ17=Výsledky!$OT$7,Tipy!MQ17=Výsledky!$OT$8,Tipy!MQ17=Výsledky!$OT$9),IF(VLOOKUP(Tipy!MQ17,'Kategórie hráčov'!$A$2:$B$55,2,FALSE)=30,30,20),0))</f>
        <v>0</v>
      </c>
      <c r="OW23" s="125">
        <f>IF(ISBLANK($OY$3),"",IF(OR(Tipy!MR17=Výsledky!$OW$6,Tipy!MR17=Výsledky!$OW$7,Tipy!MR17=Výsledky!$OW$8,Tipy!MR17=Výsledky!$OW$9),IF(VLOOKUP(Tipy!MR17,'Kategórie hráčov'!$A$2:$B$55,2,FALSE)=30,30,20),0))</f>
        <v>0</v>
      </c>
      <c r="OX23" s="126">
        <f>IF(ISBLANK($OY$3),"",IF(ISBLANK(Tipy!MN17),0,IF(OR(AND(Tipy!MN17=Výsledky!$OW$3,OR(Tipy!MP17=Výsledky!$OY$3+1,Tipy!MP17=Výsledky!$OY$3-1)),AND(Tipy!MP17=Výsledky!$OY$3,OR(Tipy!MN17=Výsledky!$OW$3+1,Tipy!MN17=Výsledky!$OW$3-1))),10,0)))</f>
        <v>0</v>
      </c>
      <c r="OY23" s="129">
        <f>IF(ISBLANK($OY$3),"",IF(ISBLANK(Tipy!MN17),"-",SUM(OT23:OX23)))</f>
        <v>20</v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>
        <f>IF(ISBLANK($PM$3),"",IF(ISBLANK(Tipy!MZ17),0,IF(AND(Tipy!MZ17=Výsledky!$PK$3,Tipy!NB17=Výsledky!$PM$3),60,0)))</f>
        <v>0</v>
      </c>
      <c r="PI23" s="125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>0</v>
      </c>
      <c r="PJ23" s="125">
        <f>IF(ISBLANK($PM$3),"",IF(OR(Tipy!NC17=Výsledky!$PH$6,Tipy!NC17=Výsledky!$PH$7,Tipy!NC17=Výsledky!$PH$8,Tipy!NC17=Výsledky!$PH$9),IF(VLOOKUP(Tipy!NC17,'Kategórie hráčov'!$A$2:$B$55,2,FALSE)=30,30,20),0))</f>
        <v>0</v>
      </c>
      <c r="PK23" s="125">
        <f>IF(ISBLANK($PM$3),"",IF(OR(Tipy!ND17=Výsledky!$PK$6,Tipy!ND17=Výsledky!$PK$7,Tipy!ND17=Výsledky!$PK$8,Tipy!ND17=Výsledky!$PK$9),IF(VLOOKUP(Tipy!ND17,'Kategórie hráčov'!$A$2:$B$55,2,FALSE)=30,30,20),0))</f>
        <v>0</v>
      </c>
      <c r="PL23" s="126">
        <f>IF(ISBLANK($PM$3),"",IF(ISBLANK(Tipy!MZ17),0,IF(OR(AND(Tipy!MZ17=Výsledky!$PK$3,OR(Tipy!NB17=Výsledky!$PM$3+1,Tipy!NB17=Výsledky!$PM$3-1)),AND(Tipy!NB17=Výsledky!$PM$3,OR(Tipy!MZ17=Výsledky!$PK$3+1,Tipy!MZ17=Výsledky!$PK$3-1))),10,0)))</f>
        <v>0</v>
      </c>
      <c r="PM23" s="129">
        <f>IF(ISBLANK($PM$3),"",IF(ISBLANK(Tipy!MZ17),"-",SUM(PH23:PL23)))</f>
        <v>0</v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5" x14ac:dyDescent="0.2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>
        <f>IF(ISBLANK($CA$3),"",IF(ISBLANK(Tipy!BL18),0,IF(AND(Tipy!BL18=Výsledky!$BY$3,Tipy!BN18=Výsledky!$CA$3),60,0)))</f>
        <v>0</v>
      </c>
      <c r="BW24" s="125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25">
        <f>IF(ISBLANK($CA$3),"",IF(OR(Tipy!BO18=Výsledky!$BV$6,Tipy!BO18=Výsledky!$BV$7,Tipy!BO18=Výsledky!$BV$8,Tipy!BO18=Výsledky!$BV$9),IF(VLOOKUP(Tipy!BO18,'Kategórie hráčov'!$A$2:$B$55,2,FALSE)=30,30,20),0))</f>
        <v>0</v>
      </c>
      <c r="BY24" s="125">
        <f>IF(ISBLANK($CA$3),"",IF(OR(Tipy!BP18=Výsledky!$BY$6,Tipy!BP18=Výsledky!$BY$7,Tipy!BP18=Výsledky!$BY$8,Tipy!BP18=Výsledky!$BY$9),IF(VLOOKUP(Tipy!BP18,'Kategórie hráčov'!$A$2:$B$55,2,FALSE)=30,30,20),0))</f>
        <v>0</v>
      </c>
      <c r="BZ24" s="126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29">
        <f>IF(ISBLANK($CA$3),"",IF(ISBLANK(Tipy!BL18),"-",SUM(BV24:BZ24)))</f>
        <v>0</v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>
        <f>IF(ISBLANK($LL$3),"",IF(ISBLANK(Tipy!JN18),0,IF(AND(Tipy!JN18=Výsledky!$LJ$3,Tipy!JP18=Výsledky!$LL$3),60,0)))</f>
        <v>0</v>
      </c>
      <c r="LH24" s="125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125">
        <f>IF(ISBLANK($LL$3),"",IF(OR(Tipy!JQ18=Výsledky!$LG$6,Tipy!JQ18=Výsledky!$LG$7,Tipy!JQ18=Výsledky!$LG$8,Tipy!JQ18=Výsledky!$LG$9),IF(VLOOKUP(Tipy!JQ18,'Kategórie hráčov'!$A$2:$B$55,2,FALSE)=30,30,20),0))</f>
        <v>20</v>
      </c>
      <c r="LJ24" s="125">
        <f>IF(ISBLANK($LL$3),"",IF(OR(Tipy!JR18=Výsledky!$LJ$6,Tipy!JR18=Výsledky!$LJ$7,Tipy!JR18=Výsledky!$LJ$8,Tipy!JR18=Výsledky!$LJ$9),IF(VLOOKUP(Tipy!JR18,'Kategórie hráčov'!$A$2:$B$55,2,FALSE)=30,30,20),0))</f>
        <v>0</v>
      </c>
      <c r="LK24" s="126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29">
        <f>IF(ISBLANK($LL$3),"",IF(ISBLANK(Tipy!JN18),"-",SUM(LG24:LK24)))</f>
        <v>40</v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>
        <f>IF(ISBLANK($LZ$3),"",IF(ISBLANK(Tipy!JZ18),0,IF(AND(Tipy!JZ18=Výsledky!$LX$3,Tipy!KB18=Výsledky!$LZ$3),60,0)))</f>
        <v>0</v>
      </c>
      <c r="LV24" s="12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5">
        <f>IF(ISBLANK($LZ$3),"",IF(OR(Tipy!KC18=Výsledky!$LU$6,Tipy!KC18=Výsledky!$LU$7,Tipy!KC18=Výsledky!$LU$8,Tipy!KC18=Výsledky!$LU$9),IF(VLOOKUP(Tipy!KC18,'Kategórie hráčov'!$A$2:$B$69,2,FALSE)=30,30,20),0))</f>
        <v>0</v>
      </c>
      <c r="LX24" s="125">
        <f>IF(ISBLANK($LZ$3),"",IF(OR(Tipy!KD18=Výsledky!$LX$6,Tipy!KD18=Výsledky!$LX$7,Tipy!KD18=Výsledky!$LX$8,Tipy!KD18=Výsledky!$LX$9),IF(VLOOKUP(Tipy!KD18,'Kategórie hráčov'!$A$2:$B$69,2,FALSE)=30,30,20),0))</f>
        <v>0</v>
      </c>
      <c r="LY24" s="12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9">
        <f>IF(ISBLANK($LZ$3),"",IF(ISBLANK(Tipy!JZ18),"-",SUM(LU24:LY24)))</f>
        <v>0</v>
      </c>
      <c r="MA24" s="128"/>
      <c r="MB24" s="125">
        <f>IF(ISBLANK($MG$3),"",IF(ISBLANK(Tipy!KF18),0,IF(AND(Tipy!KF18=Výsledky!$ME$3,Tipy!KH18=Výsledky!$MG$3),60,0)))</f>
        <v>0</v>
      </c>
      <c r="MC24" s="125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125">
        <f>IF(ISBLANK($MG$3),"",IF(OR(Tipy!KI18=Výsledky!$MB$6,Tipy!KI18=Výsledky!$MB$7,Tipy!KI18=Výsledky!$MB$8,Tipy!KI18=Výsledky!$MB$9),IF(VLOOKUP(Tipy!KI18,'Kategórie hráčov'!$A$2:$B$70,2,FALSE)=30,30,20),0))</f>
        <v>20</v>
      </c>
      <c r="ME24" s="125">
        <f>IF(ISBLANK($MG$3),"",IF(OR(Tipy!KJ18=Výsledky!$ME$6,Tipy!KJ18=Výsledky!$ME$7,Tipy!KJ18=Výsledky!$ME$8,Tipy!KJ18=Výsledky!$ME$9),IF(VLOOKUP(Tipy!KJ18,'Kategórie hráčov'!$A$2:$B$55,2,FALSE)=30,30,20),0))</f>
        <v>0</v>
      </c>
      <c r="MF24" s="126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129">
        <f>IF(ISBLANK($MG$3),"",IF(ISBLANK(Tipy!KF18),"-",SUM(MB24:MF24)))</f>
        <v>20</v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>
        <f>IF(ISBLANK($MU$3),"",IF(ISBLANK(Tipy!KR18),0,IF(AND(Tipy!KR18=Výsledky!$MS$3,Tipy!KT18=Výsledky!$MU$3),60,0)))</f>
        <v>0</v>
      </c>
      <c r="MQ24" s="125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125">
        <f>IF(ISBLANK($MU$3),"",IF(OR(Tipy!KU18=Výsledky!$MP$6,Tipy!KU18=Výsledky!$MP$7,Tipy!KU18=Výsledky!$MP$8,Tipy!KU18=Výsledky!$MP$9),IF(VLOOKUP(Tipy!KU18,'Kategórie hráčov'!$A$2:$B$55,2,FALSE)=30,30,20),0))</f>
        <v>20</v>
      </c>
      <c r="MS24" s="125">
        <f>IF(ISBLANK($MU$3),"",IF(OR(Tipy!KV18=Výsledky!$MS$6,Tipy!KV18=Výsledky!$MS$7,Tipy!KV18=Výsledky!$MS$8,Tipy!KV18=Výsledky!$MS$9),IF(VLOOKUP(Tipy!KV18,'Kategórie hráčov'!$A$2:$B$55,2,FALSE)=30,30,20),0))</f>
        <v>30</v>
      </c>
      <c r="MT24" s="126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129">
        <f>IF(ISBLANK($MU$3),"",IF(ISBLANK(Tipy!KR18),"-",SUM(MP24:MT24)))</f>
        <v>70</v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>
        <f>IF(ISBLANK($NI$3),"",IF(ISBLANK(Tipy!LD18),0,IF(AND(Tipy!LD18=Výsledky!$NG$3,Tipy!LF18=Výsledky!$NI$3),60,0)))</f>
        <v>0</v>
      </c>
      <c r="NE24" s="125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25">
        <f>IF(ISBLANK($NI$3),"",IF(OR(Tipy!LG18=Výsledky!$ND$6,Tipy!LG18=Výsledky!$ND$7,Tipy!LG18=Výsledky!$ND$8,Tipy!LG18=Výsledky!$ND$9),IF(VLOOKUP(Tipy!LG18,'Kategórie hráčov'!$A$2:$B$55,2,FALSE)=30,30,20),0))</f>
        <v>20</v>
      </c>
      <c r="NG24" s="125">
        <f>IF(ISBLANK($NI$3),"",IF(OR(Tipy!LH18=Výsledky!$NG$6,Tipy!LH18=Výsledky!$NG$7,Tipy!LH18=Výsledky!$NG$8,Tipy!LH18=Výsledky!$NG$9),IF(VLOOKUP(Tipy!LH18,'Kategórie hráčov'!$A$2:$B$55,2,FALSE)=30,30,20),0))</f>
        <v>30</v>
      </c>
      <c r="NH24" s="126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129">
        <f>IF(ISBLANK($NI$3),"",IF(ISBLANK(Tipy!LD18),"-",SUM(ND24:NH24)))</f>
        <v>70</v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>
        <f>IF(ISBLANK($NW$3),"",IF(ISBLANK(Tipy!LP18),0,IF(AND(Tipy!LP18=Výsledky!$NU$3,Tipy!LR18=Výsledky!$NW$3),60,0)))</f>
        <v>0</v>
      </c>
      <c r="NS24" s="125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25">
        <f>IF(ISBLANK($NW$3),"",IF(OR(Tipy!LS18=Výsledky!$NR$6,Tipy!LS18=Výsledky!$NR$7,Tipy!LS18=Výsledky!$NR$8,Tipy!LS18=Výsledky!$NR$9),IF(VLOOKUP(Tipy!LS18,'Kategórie hráčov'!$A$2:$B$55,2,FALSE)=30,30,20),0))</f>
        <v>0</v>
      </c>
      <c r="NU24" s="125">
        <f>IF(ISBLANK($NW$3),"",IF(OR(Tipy!LT18=Výsledky!$NU$6,Tipy!LT18=Výsledky!$NU$7,Tipy!LT18=Výsledky!$NU$8,Tipy!LT18=Výsledky!$NU$9),IF(VLOOKUP(Tipy!LT18,'Kategórie hráčov'!$A$2:$B$55,2,FALSE)=30,30,20),0))</f>
        <v>30</v>
      </c>
      <c r="NV24" s="126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29">
        <f>IF(ISBLANK($NW$3),"",IF(ISBLANK(Tipy!LP18),"-",SUM(NR24:NV24)))</f>
        <v>60</v>
      </c>
      <c r="NX24" s="128"/>
      <c r="NY24" s="125">
        <f>IF(ISBLANK($OD$3),"",IF(ISBLANK(Tipy!LV18),0,IF(AND(Tipy!LV18=Výsledky!$OB$3,Tipy!LX18=Výsledky!$OD$3),60,0)))</f>
        <v>0</v>
      </c>
      <c r="NZ24" s="125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125">
        <f>IF(ISBLANK($OD$3),"",IF(OR(Tipy!LY18=Výsledky!$NY$6,Tipy!LY18=Výsledky!$NY$7,Tipy!LY18=Výsledky!$NY$8,Tipy!LY18=Výsledky!$NY$9),IF(VLOOKUP(Tipy!LY18,'Kategórie hráčov'!$A$2:$B$55,2,FALSE)=30,30,20),0))</f>
        <v>20</v>
      </c>
      <c r="OB24" s="125">
        <f>IF(ISBLANK($OD$3),"",IF(OR(Tipy!LZ18=Výsledky!$OB$6,Tipy!LZ18=Výsledky!$OB$7,Tipy!LZ18=Výsledky!$OB$8,Tipy!LZ18=Výsledky!$OB$9),IF(VLOOKUP(Tipy!LZ18,'Kategórie hráčov'!$A$2:$B$55,2,FALSE)=30,30,20),0))</f>
        <v>30</v>
      </c>
      <c r="OC24" s="126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29">
        <f>IF(ISBLANK($OD$3),"",IF(ISBLANK(Tipy!LV18),"-",SUM(NY24:OC24)))</f>
        <v>70</v>
      </c>
      <c r="OE24" s="128"/>
      <c r="OF24" s="125">
        <f>IF(ISBLANK($OK$3),"",IF(ISBLANK(Tipy!MB18),0,IF(AND(Tipy!MB18=Výsledky!$OI$3,Tipy!MD18=Výsledky!$OK$3),60,0)))</f>
        <v>0</v>
      </c>
      <c r="OG24" s="125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25">
        <f>IF(ISBLANK($OK$3),"",IF(OR(Tipy!ME18=Výsledky!$OF$6,Tipy!ME18=Výsledky!$OF$7,Tipy!ME18=Výsledky!$OF$8,Tipy!ME18=Výsledky!$OF$9),IF(VLOOKUP(Tipy!ME18,'Kategórie hráčov'!$A$2:$B$55,2,FALSE)=30,30,20),0))</f>
        <v>20</v>
      </c>
      <c r="OI24" s="125">
        <f>IF(ISBLANK($OK$3),"",IF(OR(Tipy!MF18=Výsledky!$OI$6,Tipy!MF18=Výsledky!$OI$7,Tipy!MF18=Výsledky!$OI$8,Tipy!MF18=Výsledky!$OI$9),IF(VLOOKUP(Tipy!MF18,'Kategórie hráčov'!$A$2:$B$55,2,FALSE)=30,30,20),0))</f>
        <v>0</v>
      </c>
      <c r="OJ24" s="126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29">
        <f>IF(ISBLANK($OK$3),"",IF(ISBLANK(Tipy!MB18),"-",SUM(OF24:OJ24)))</f>
        <v>40</v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>
        <f>IF(ISBLANK($OY$3),"",IF(ISBLANK(Tipy!MN18),0,IF(AND(Tipy!MN18=Výsledky!$OW$3,Tipy!MP18=Výsledky!$OY$3),60,0)))</f>
        <v>0</v>
      </c>
      <c r="OU24" s="125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20</v>
      </c>
      <c r="OV24" s="125">
        <f>IF(ISBLANK($OY$3),"",IF(OR(Tipy!MQ18=Výsledky!$OT$6,Tipy!MQ18=Výsledky!$OT$7,Tipy!MQ18=Výsledky!$OT$8,Tipy!MQ18=Výsledky!$OT$9),IF(VLOOKUP(Tipy!MQ18,'Kategórie hráčov'!$A$2:$B$55,2,FALSE)=30,30,20),0))</f>
        <v>0</v>
      </c>
      <c r="OW24" s="125">
        <f>IF(ISBLANK($OY$3),"",IF(OR(Tipy!MR18=Výsledky!$OW$6,Tipy!MR18=Výsledky!$OW$7,Tipy!MR18=Výsledky!$OW$8,Tipy!MR18=Výsledky!$OW$9),IF(VLOOKUP(Tipy!MR18,'Kategórie hráčov'!$A$2:$B$55,2,FALSE)=30,30,20),0))</f>
        <v>0</v>
      </c>
      <c r="OX24" s="126">
        <f>IF(ISBLANK($OY$3),"",IF(ISBLANK(Tipy!MN18),0,IF(OR(AND(Tipy!MN18=Výsledky!$OW$3,OR(Tipy!MP18=Výsledky!$OY$3+1,Tipy!MP18=Výsledky!$OY$3-1)),AND(Tipy!MP18=Výsledky!$OY$3,OR(Tipy!MN18=Výsledky!$OW$3+1,Tipy!MN18=Výsledky!$OW$3-1))),10,0)))</f>
        <v>0</v>
      </c>
      <c r="OY24" s="129">
        <f>IF(ISBLANK($OY$3),"",IF(ISBLANK(Tipy!MN18),"-",SUM(OT24:OX24)))</f>
        <v>20</v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>
        <f>IF(ISBLANK($PM$3),"",IF(ISBLANK(Tipy!MZ18),0,IF(AND(Tipy!MZ18=Výsledky!$PK$3,Tipy!NB18=Výsledky!$PM$3),60,0)))</f>
        <v>0</v>
      </c>
      <c r="PI24" s="125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>0</v>
      </c>
      <c r="PJ24" s="125">
        <f>IF(ISBLANK($PM$3),"",IF(OR(Tipy!NC18=Výsledky!$PH$6,Tipy!NC18=Výsledky!$PH$7,Tipy!NC18=Výsledky!$PH$8,Tipy!NC18=Výsledky!$PH$9),IF(VLOOKUP(Tipy!NC18,'Kategórie hráčov'!$A$2:$B$55,2,FALSE)=30,30,20),0))</f>
        <v>0</v>
      </c>
      <c r="PK24" s="125">
        <f>IF(ISBLANK($PM$3),"",IF(OR(Tipy!ND18=Výsledky!$PK$6,Tipy!ND18=Výsledky!$PK$7,Tipy!ND18=Výsledky!$PK$8,Tipy!ND18=Výsledky!$PK$9),IF(VLOOKUP(Tipy!ND18,'Kategórie hráčov'!$A$2:$B$55,2,FALSE)=30,30,20),0))</f>
        <v>0</v>
      </c>
      <c r="PL24" s="126">
        <f>IF(ISBLANK($PM$3),"",IF(ISBLANK(Tipy!MZ18),0,IF(OR(AND(Tipy!MZ18=Výsledky!$PK$3,OR(Tipy!NB18=Výsledky!$PM$3+1,Tipy!NB18=Výsledky!$PM$3-1)),AND(Tipy!NB18=Výsledky!$PM$3,OR(Tipy!MZ18=Výsledky!$PK$3+1,Tipy!MZ18=Výsledky!$PK$3-1))),10,0)))</f>
        <v>0</v>
      </c>
      <c r="PM24" s="129">
        <f>IF(ISBLANK($PM$3),"",IF(ISBLANK(Tipy!MZ18),"-",SUM(PH24:PL24)))</f>
        <v>0</v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5" x14ac:dyDescent="0.2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>
        <f>IF(ISBLANK($CA$3),"",IF(ISBLANK(Tipy!BL19),0,IF(AND(Tipy!BL19=Výsledky!$BY$3,Tipy!BN19=Výsledky!$CA$3),60,0)))</f>
        <v>0</v>
      </c>
      <c r="BW25" s="125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0</v>
      </c>
      <c r="BX25" s="125">
        <f>IF(ISBLANK($CA$3),"",IF(OR(Tipy!BO19=Výsledky!$BV$6,Tipy!BO19=Výsledky!$BV$7,Tipy!BO19=Výsledky!$BV$8,Tipy!BO19=Výsledky!$BV$9),IF(VLOOKUP(Tipy!BO19,'Kategórie hráčov'!$A$2:$B$55,2,FALSE)=30,30,20),0))</f>
        <v>0</v>
      </c>
      <c r="BY25" s="125">
        <f>IF(ISBLANK($CA$3),"",IF(OR(Tipy!BP19=Výsledky!$BY$6,Tipy!BP19=Výsledky!$BY$7,Tipy!BP19=Výsledky!$BY$8,Tipy!BP19=Výsledky!$BY$9),IF(VLOOKUP(Tipy!BP19,'Kategórie hráčov'!$A$2:$B$55,2,FALSE)=30,30,20),0))</f>
        <v>0</v>
      </c>
      <c r="BZ25" s="126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29" t="str">
        <f>IF(ISBLANK($CA$3),"",IF(ISBLANK(Tipy!BL19),"-",SUM(BV25:BZ25)))</f>
        <v>-</v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>
        <f>IF(ISBLANK($LL$3),"",IF(ISBLANK(Tipy!JN19),0,IF(AND(Tipy!JN19=Výsledky!$LJ$3,Tipy!JP19=Výsledky!$LL$3),60,0)))</f>
        <v>0</v>
      </c>
      <c r="LH25" s="125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125">
        <f>IF(ISBLANK($LL$3),"",IF(OR(Tipy!JQ19=Výsledky!$LG$6,Tipy!JQ19=Výsledky!$LG$7,Tipy!JQ19=Výsledky!$LG$8,Tipy!JQ19=Výsledky!$LG$9),IF(VLOOKUP(Tipy!JQ19,'Kategórie hráčov'!$A$2:$B$55,2,FALSE)=30,30,20),0))</f>
        <v>0</v>
      </c>
      <c r="LJ25" s="125">
        <f>IF(ISBLANK($LL$3),"",IF(OR(Tipy!JR19=Výsledky!$LJ$6,Tipy!JR19=Výsledky!$LJ$7,Tipy!JR19=Výsledky!$LJ$8,Tipy!JR19=Výsledky!$LJ$9),IF(VLOOKUP(Tipy!JR19,'Kategórie hráčov'!$A$2:$B$55,2,FALSE)=30,30,20),0))</f>
        <v>0</v>
      </c>
      <c r="LK25" s="126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129" t="str">
        <f>IF(ISBLANK($LL$3),"",IF(ISBLANK(Tipy!JN19),"-",SUM(LG25:LK25)))</f>
        <v>-</v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>
        <f>IF(ISBLANK($LZ$3),"",IF(ISBLANK(Tipy!JZ19),0,IF(AND(Tipy!JZ19=Výsledky!$LX$3,Tipy!KB19=Výsledky!$LZ$3),60,0)))</f>
        <v>0</v>
      </c>
      <c r="LV25" s="12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5">
        <f>IF(ISBLANK($LZ$3),"",IF(OR(Tipy!KC19=Výsledky!$LU$6,Tipy!KC19=Výsledky!$LU$7,Tipy!KC19=Výsledky!$LU$8,Tipy!KC19=Výsledky!$LU$9),IF(VLOOKUP(Tipy!KC19,'Kategórie hráčov'!$A$2:$B$69,2,FALSE)=30,30,20),0))</f>
        <v>0</v>
      </c>
      <c r="LX25" s="125">
        <f>IF(ISBLANK($LZ$3),"",IF(OR(Tipy!KD19=Výsledky!$LX$6,Tipy!KD19=Výsledky!$LX$7,Tipy!KD19=Výsledky!$LX$8,Tipy!KD19=Výsledky!$LX$9),IF(VLOOKUP(Tipy!KD19,'Kategórie hráčov'!$A$2:$B$69,2,FALSE)=30,30,20),0))</f>
        <v>0</v>
      </c>
      <c r="LY25" s="12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9" t="str">
        <f>IF(ISBLANK($LZ$3),"",IF(ISBLANK(Tipy!JZ19),"-",SUM(LU25:LY25)))</f>
        <v>-</v>
      </c>
      <c r="MA25" s="128"/>
      <c r="MB25" s="125">
        <f>IF(ISBLANK($MG$3),"",IF(ISBLANK(Tipy!KF19),0,IF(AND(Tipy!KF19=Výsledky!$ME$3,Tipy!KH19=Výsledky!$MG$3),60,0)))</f>
        <v>0</v>
      </c>
      <c r="MC25" s="125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125">
        <f>IF(ISBLANK($MG$3),"",IF(OR(Tipy!KI19=Výsledky!$MB$6,Tipy!KI19=Výsledky!$MB$7,Tipy!KI19=Výsledky!$MB$8,Tipy!KI19=Výsledky!$MB$9),IF(VLOOKUP(Tipy!KI19,'Kategórie hráčov'!$A$2:$B$55,2,FALSE)=30,30,20),0))</f>
        <v>0</v>
      </c>
      <c r="ME25" s="125">
        <f>IF(ISBLANK($MG$3),"",IF(OR(Tipy!KJ19=Výsledky!$ME$6,Tipy!KJ19=Výsledky!$ME$7,Tipy!KJ19=Výsledky!$ME$8,Tipy!KJ19=Výsledky!$ME$9),IF(VLOOKUP(Tipy!KJ19,'Kategórie hráčov'!$A$2:$B$55,2,FALSE)=30,30,20),0))</f>
        <v>0</v>
      </c>
      <c r="MF25" s="126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29" t="str">
        <f>IF(ISBLANK($MG$3),"",IF(ISBLANK(Tipy!KF19),"-",SUM(MB25:MF25)))</f>
        <v>-</v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>
        <f>IF(ISBLANK($MU$3),"",IF(ISBLANK(Tipy!KR19),0,IF(AND(Tipy!KR19=Výsledky!$MS$3,Tipy!KT19=Výsledky!$MU$3),60,0)))</f>
        <v>0</v>
      </c>
      <c r="MQ25" s="125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25">
        <f>IF(ISBLANK($MU$3),"",IF(OR(Tipy!KU19=Výsledky!$MP$6,Tipy!KU19=Výsledky!$MP$7,Tipy!KU19=Výsledky!$MP$8,Tipy!KU19=Výsledky!$MP$9),IF(VLOOKUP(Tipy!KU19,'Kategórie hráčov'!$A$2:$B$55,2,FALSE)=30,30,20),0))</f>
        <v>0</v>
      </c>
      <c r="MS25" s="125">
        <f>IF(ISBLANK($MU$3),"",IF(OR(Tipy!KV19=Výsledky!$MS$6,Tipy!KV19=Výsledky!$MS$7,Tipy!KV19=Výsledky!$MS$8,Tipy!KV19=Výsledky!$MS$9),IF(VLOOKUP(Tipy!KV19,'Kategórie hráčov'!$A$2:$B$55,2,FALSE)=30,30,20),0))</f>
        <v>0</v>
      </c>
      <c r="MT25" s="126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29" t="str">
        <f>IF(ISBLANK($MU$3),"",IF(ISBLANK(Tipy!KR19),"-",SUM(MP25:MT25)))</f>
        <v>-</v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>
        <f>IF(ISBLANK($NI$3),"",IF(ISBLANK(Tipy!LD19),0,IF(AND(Tipy!LD19=Výsledky!$NG$3,Tipy!LF19=Výsledky!$NI$3),60,0)))</f>
        <v>0</v>
      </c>
      <c r="NE25" s="125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25">
        <f>IF(ISBLANK($NI$3),"",IF(OR(Tipy!LG19=Výsledky!$ND$6,Tipy!LG19=Výsledky!$ND$7,Tipy!LG19=Výsledky!$ND$8,Tipy!LG19=Výsledky!$ND$9),IF(VLOOKUP(Tipy!LG19,'Kategórie hráčov'!$A$2:$B$55,2,FALSE)=30,30,20),0))</f>
        <v>0</v>
      </c>
      <c r="NG25" s="125">
        <f>IF(ISBLANK($NI$3),"",IF(OR(Tipy!LH19=Výsledky!$NG$6,Tipy!LH19=Výsledky!$NG$7,Tipy!LH19=Výsledky!$NG$8,Tipy!LH19=Výsledky!$NG$9),IF(VLOOKUP(Tipy!LH19,'Kategórie hráčov'!$A$2:$B$55,2,FALSE)=30,30,20),0))</f>
        <v>0</v>
      </c>
      <c r="NH25" s="126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29" t="str">
        <f>IF(ISBLANK($NI$3),"",IF(ISBLANK(Tipy!LD19),"-",SUM(ND25:NH25)))</f>
        <v>-</v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>
        <f>IF(ISBLANK($NW$3),"",IF(ISBLANK(Tipy!LP19),0,IF(AND(Tipy!LP19=Výsledky!$NU$3,Tipy!LR19=Výsledky!$NW$3),60,0)))</f>
        <v>0</v>
      </c>
      <c r="NS25" s="125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125">
        <f>IF(ISBLANK($NW$3),"",IF(OR(Tipy!LS19=Výsledky!$NR$6,Tipy!LS19=Výsledky!$NR$7,Tipy!LS19=Výsledky!$NR$8,Tipy!LS19=Výsledky!$NR$9),IF(VLOOKUP(Tipy!LS19,'Kategórie hráčov'!$A$2:$B$55,2,FALSE)=30,30,20),0))</f>
        <v>0</v>
      </c>
      <c r="NU25" s="125">
        <f>IF(ISBLANK($NW$3),"",IF(OR(Tipy!LT19=Výsledky!$NU$6,Tipy!LT19=Výsledky!$NU$7,Tipy!LT19=Výsledky!$NU$8,Tipy!LT19=Výsledky!$NU$9),IF(VLOOKUP(Tipy!LT19,'Kategórie hráčov'!$A$2:$B$55,2,FALSE)=30,30,20),0))</f>
        <v>0</v>
      </c>
      <c r="NV25" s="126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29" t="str">
        <f>IF(ISBLANK($NW$3),"",IF(ISBLANK(Tipy!LP19),"-",SUM(NR25:NV25)))</f>
        <v>-</v>
      </c>
      <c r="NX25" s="128"/>
      <c r="NY25" s="125">
        <f>IF(ISBLANK($OD$3),"",IF(ISBLANK(Tipy!LV19),0,IF(AND(Tipy!LV19=Výsledky!$OB$3,Tipy!LX19=Výsledky!$OD$3),60,0)))</f>
        <v>0</v>
      </c>
      <c r="NZ25" s="125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125">
        <f>IF(ISBLANK($OD$3),"",IF(OR(Tipy!LY19=Výsledky!$NY$6,Tipy!LY19=Výsledky!$NY$7,Tipy!LY19=Výsledky!$NY$8,Tipy!LY19=Výsledky!$NY$9),IF(VLOOKUP(Tipy!LY19,'Kategórie hráčov'!$A$2:$B$55,2,FALSE)=30,30,20),0))</f>
        <v>0</v>
      </c>
      <c r="OB25" s="125">
        <f>IF(ISBLANK($OD$3),"",IF(OR(Tipy!LZ19=Výsledky!$OB$6,Tipy!LZ19=Výsledky!$OB$7,Tipy!LZ19=Výsledky!$OB$8,Tipy!LZ19=Výsledky!$OB$9),IF(VLOOKUP(Tipy!LZ19,'Kategórie hráčov'!$A$2:$B$55,2,FALSE)=30,30,20),0))</f>
        <v>0</v>
      </c>
      <c r="OC25" s="126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29" t="str">
        <f>IF(ISBLANK($OD$3),"",IF(ISBLANK(Tipy!LV19),"-",SUM(NY25:OC25)))</f>
        <v>-</v>
      </c>
      <c r="OE25" s="128"/>
      <c r="OF25" s="125">
        <f>IF(ISBLANK($OK$3),"",IF(ISBLANK(Tipy!MB19),0,IF(AND(Tipy!MB19=Výsledky!$OI$3,Tipy!MD19=Výsledky!$OK$3),60,0)))</f>
        <v>0</v>
      </c>
      <c r="OG25" s="125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0</v>
      </c>
      <c r="OH25" s="125">
        <f>IF(ISBLANK($OK$3),"",IF(OR(Tipy!ME19=Výsledky!$OF$6,Tipy!ME19=Výsledky!$OF$7,Tipy!ME19=Výsledky!$OF$8,Tipy!ME19=Výsledky!$OF$9),IF(VLOOKUP(Tipy!ME19,'Kategórie hráčov'!$A$2:$B$55,2,FALSE)=30,30,20),0))</f>
        <v>0</v>
      </c>
      <c r="OI25" s="125">
        <f>IF(ISBLANK($OK$3),"",IF(OR(Tipy!MF19=Výsledky!$OI$6,Tipy!MF19=Výsledky!$OI$7,Tipy!MF19=Výsledky!$OI$8,Tipy!MF19=Výsledky!$OI$9),IF(VLOOKUP(Tipy!MF19,'Kategórie hráčov'!$A$2:$B$55,2,FALSE)=30,30,20),0))</f>
        <v>0</v>
      </c>
      <c r="OJ25" s="126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29" t="str">
        <f>IF(ISBLANK($OK$3),"",IF(ISBLANK(Tipy!MB19),"-",SUM(OF25:OJ25)))</f>
        <v>-</v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>
        <f>IF(ISBLANK($OY$3),"",IF(ISBLANK(Tipy!MN19),0,IF(AND(Tipy!MN19=Výsledky!$OW$3,Tipy!MP19=Výsledky!$OY$3),60,0)))</f>
        <v>0</v>
      </c>
      <c r="OU25" s="125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125">
        <f>IF(ISBLANK($OY$3),"",IF(OR(Tipy!MQ19=Výsledky!$OT$6,Tipy!MQ19=Výsledky!$OT$7,Tipy!MQ19=Výsledky!$OT$8,Tipy!MQ19=Výsledky!$OT$9),IF(VLOOKUP(Tipy!MQ19,'Kategórie hráčov'!$A$2:$B$55,2,FALSE)=30,30,20),0))</f>
        <v>0</v>
      </c>
      <c r="OW25" s="125">
        <f>IF(ISBLANK($OY$3),"",IF(OR(Tipy!MR19=Výsledky!$OW$6,Tipy!MR19=Výsledky!$OW$7,Tipy!MR19=Výsledky!$OW$8,Tipy!MR19=Výsledky!$OW$9),IF(VLOOKUP(Tipy!MR19,'Kategórie hráčov'!$A$2:$B$55,2,FALSE)=30,30,20),0))</f>
        <v>0</v>
      </c>
      <c r="OX25" s="126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129" t="str">
        <f>IF(ISBLANK($OY$3),"",IF(ISBLANK(Tipy!MN19),"-",SUM(OT25:OX25)))</f>
        <v>-</v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>
        <f>IF(ISBLANK($PM$3),"",IF(ISBLANK(Tipy!MZ19),0,IF(AND(Tipy!MZ19=Výsledky!$PK$3,Tipy!NB19=Výsledky!$PM$3),60,0)))</f>
        <v>0</v>
      </c>
      <c r="PI25" s="125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>0</v>
      </c>
      <c r="PJ25" s="125">
        <f>IF(ISBLANK($PM$3),"",IF(OR(Tipy!NC19=Výsledky!$PH$6,Tipy!NC19=Výsledky!$PH$7,Tipy!NC19=Výsledky!$PH$8,Tipy!NC19=Výsledky!$PH$9),IF(VLOOKUP(Tipy!NC19,'Kategórie hráčov'!$A$2:$B$55,2,FALSE)=30,30,20),0))</f>
        <v>0</v>
      </c>
      <c r="PK25" s="125">
        <f>IF(ISBLANK($PM$3),"",IF(OR(Tipy!ND19=Výsledky!$PK$6,Tipy!ND19=Výsledky!$PK$7,Tipy!ND19=Výsledky!$PK$8,Tipy!ND19=Výsledky!$PK$9),IF(VLOOKUP(Tipy!ND19,'Kategórie hráčov'!$A$2:$B$55,2,FALSE)=30,30,20),0))</f>
        <v>0</v>
      </c>
      <c r="PL25" s="126">
        <f>IF(ISBLANK($PM$3),"",IF(ISBLANK(Tipy!MZ19),0,IF(OR(AND(Tipy!MZ19=Výsledky!$PK$3,OR(Tipy!NB19=Výsledky!$PM$3+1,Tipy!NB19=Výsledky!$PM$3-1)),AND(Tipy!NB19=Výsledky!$PM$3,OR(Tipy!MZ19=Výsledky!$PK$3+1,Tipy!MZ19=Výsledky!$PK$3-1))),10,0)))</f>
        <v>0</v>
      </c>
      <c r="PM25" s="129" t="str">
        <f>IF(ISBLANK($PM$3),"",IF(ISBLANK(Tipy!MZ19),"-",SUM(PH25:PL25)))</f>
        <v>-</v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5" x14ac:dyDescent="0.2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>
        <f>IF(ISBLANK($CA$3),"",IF(ISBLANK(Tipy!BL20),0,IF(AND(Tipy!BL20=Výsledky!$BY$3,Tipy!BN20=Výsledky!$CA$3),60,0)))</f>
        <v>0</v>
      </c>
      <c r="BW26" s="125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0</v>
      </c>
      <c r="BX26" s="125">
        <f>IF(ISBLANK($CA$3),"",IF(OR(Tipy!BO20=Výsledky!$BV$6,Tipy!BO20=Výsledky!$BV$7,Tipy!BO20=Výsledky!$BV$8,Tipy!BO20=Výsledky!$BV$9),IF(VLOOKUP(Tipy!BO20,'Kategórie hráčov'!$A$2:$B$55,2,FALSE)=30,30,20),0))</f>
        <v>0</v>
      </c>
      <c r="BY26" s="125">
        <f>IF(ISBLANK($CA$3),"",IF(OR(Tipy!BP20=Výsledky!$BY$6,Tipy!BP20=Výsledky!$BY$7,Tipy!BP20=Výsledky!$BY$8,Tipy!BP20=Výsledky!$BY$9),IF(VLOOKUP(Tipy!BP20,'Kategórie hráčov'!$A$2:$B$55,2,FALSE)=30,30,20),0))</f>
        <v>0</v>
      </c>
      <c r="BZ26" s="126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29">
        <f>IF(ISBLANK($CA$3),"",IF(ISBLANK(Tipy!BL20),"-",SUM(BV26:BZ26)))</f>
        <v>0</v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>
        <f>IF(ISBLANK($LL$3),"",IF(ISBLANK(Tipy!JN20),0,IF(AND(Tipy!JN20=Výsledky!$LJ$3,Tipy!JP20=Výsledky!$LL$3),60,0)))</f>
        <v>0</v>
      </c>
      <c r="LH26" s="125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25">
        <f>IF(ISBLANK($LL$3),"",IF(OR(Tipy!JQ20=Výsledky!$LG$6,Tipy!JQ20=Výsledky!$LG$7,Tipy!JQ20=Výsledky!$LG$8,Tipy!JQ20=Výsledky!$LG$9),IF(VLOOKUP(Tipy!JQ20,'Kategórie hráčov'!$A$2:$B$55,2,FALSE)=30,30,20),0))</f>
        <v>0</v>
      </c>
      <c r="LJ26" s="125">
        <f>IF(ISBLANK($LL$3),"",IF(OR(Tipy!JR20=Výsledky!$LJ$6,Tipy!JR20=Výsledky!$LJ$7,Tipy!JR20=Výsledky!$LJ$8,Tipy!JR20=Výsledky!$LJ$9),IF(VLOOKUP(Tipy!JR20,'Kategórie hráčov'!$A$2:$B$55,2,FALSE)=30,30,20),0))</f>
        <v>0</v>
      </c>
      <c r="LK26" s="126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129">
        <f>IF(ISBLANK($LL$3),"",IF(ISBLANK(Tipy!JN20),"-",SUM(LG26:LK26)))</f>
        <v>20</v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>
        <f>IF(ISBLANK($LZ$3),"",IF(ISBLANK(Tipy!JZ20),0,IF(AND(Tipy!JZ20=Výsledky!$LX$3,Tipy!KB20=Výsledky!$LZ$3),60,0)))</f>
        <v>0</v>
      </c>
      <c r="LV26" s="12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5">
        <f>IF(ISBLANK($LZ$3),"",IF(OR(Tipy!KC20=Výsledky!$LU$6,Tipy!KC20=Výsledky!$LU$7,Tipy!KC20=Výsledky!$LU$8,Tipy!KC20=Výsledky!$LU$9),IF(VLOOKUP(Tipy!KC20,'Kategórie hráčov'!$A$2:$B$69,2,FALSE)=30,30,20),0))</f>
        <v>20</v>
      </c>
      <c r="LX26" s="125">
        <f>IF(ISBLANK($LZ$3),"",IF(OR(Tipy!KD20=Výsledky!$LX$6,Tipy!KD20=Výsledky!$LX$7,Tipy!KD20=Výsledky!$LX$8,Tipy!KD20=Výsledky!$LX$9),IF(VLOOKUP(Tipy!KD20,'Kategórie hráčov'!$A$2:$B$69,2,FALSE)=30,30,20),0))</f>
        <v>0</v>
      </c>
      <c r="LY26" s="12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9">
        <f>IF(ISBLANK($LZ$3),"",IF(ISBLANK(Tipy!JZ20),"-",SUM(LU26:LY26)))</f>
        <v>20</v>
      </c>
      <c r="MA26" s="128"/>
      <c r="MB26" s="125">
        <f>IF(ISBLANK($MG$3),"",IF(ISBLANK(Tipy!KF20),0,IF(AND(Tipy!KF20=Výsledky!$ME$3,Tipy!KH20=Výsledky!$MG$3),60,0)))</f>
        <v>0</v>
      </c>
      <c r="MC26" s="125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125">
        <f>IF(ISBLANK($MG$3),"",IF(OR(Tipy!KI20=Výsledky!$MB$6,Tipy!KI20=Výsledky!$MB$7,Tipy!KI20=Výsledky!$MB$8,Tipy!KI20=Výsledky!$MB$9),IF(VLOOKUP(Tipy!KI20,'Kategórie hráčov'!$A$2:$B$55,2,FALSE)=30,30,20),0))</f>
        <v>0</v>
      </c>
      <c r="ME26" s="125">
        <f>IF(ISBLANK($MG$3),"",IF(OR(Tipy!KJ20=Výsledky!$ME$6,Tipy!KJ20=Výsledky!$ME$7,Tipy!KJ20=Výsledky!$ME$8,Tipy!KJ20=Výsledky!$ME$9),IF(VLOOKUP(Tipy!KJ20,'Kategórie hráčov'!$A$2:$B$55,2,FALSE)=30,30,20),0))</f>
        <v>0</v>
      </c>
      <c r="MF26" s="126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129">
        <f>IF(ISBLANK($MG$3),"",IF(ISBLANK(Tipy!KF20),"-",SUM(MB26:MF26)))</f>
        <v>0</v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>
        <f>IF(ISBLANK($MU$3),"",IF(ISBLANK(Tipy!KR20),0,IF(AND(Tipy!KR20=Výsledky!$MS$3,Tipy!KT20=Výsledky!$MU$3),60,0)))</f>
        <v>0</v>
      </c>
      <c r="MQ26" s="125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25">
        <f>IF(ISBLANK($MU$3),"",IF(OR(Tipy!KU20=Výsledky!$MP$6,Tipy!KU20=Výsledky!$MP$7,Tipy!KU20=Výsledky!$MP$8,Tipy!KU20=Výsledky!$MP$9),IF(VLOOKUP(Tipy!KU20,'Kategórie hráčov'!$A$2:$B$55,2,FALSE)=30,30,20),0))</f>
        <v>20</v>
      </c>
      <c r="MS26" s="125">
        <f>IF(ISBLANK($MU$3),"",IF(OR(Tipy!KV20=Výsledky!$MS$6,Tipy!KV20=Výsledky!$MS$7,Tipy!KV20=Výsledky!$MS$8,Tipy!KV20=Výsledky!$MS$9),IF(VLOOKUP(Tipy!KV20,'Kategórie hráčov'!$A$2:$B$55,2,FALSE)=30,30,20),0))</f>
        <v>30</v>
      </c>
      <c r="MT26" s="126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29">
        <f>IF(ISBLANK($MU$3),"",IF(ISBLANK(Tipy!KR20),"-",SUM(MP26:MT26)))</f>
        <v>70</v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>
        <f>IF(ISBLANK($NI$3),"",IF(ISBLANK(Tipy!LD20),0,IF(AND(Tipy!LD20=Výsledky!$NG$3,Tipy!LF20=Výsledky!$NI$3),60,0)))</f>
        <v>0</v>
      </c>
      <c r="NE26" s="125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25">
        <f>IF(ISBLANK($NI$3),"",IF(OR(Tipy!LG20=Výsledky!$ND$6,Tipy!LG20=Výsledky!$ND$7,Tipy!LG20=Výsledky!$ND$8,Tipy!LG20=Výsledky!$ND$9),IF(VLOOKUP(Tipy!LG20,'Kategórie hráčov'!$A$2:$B$55,2,FALSE)=30,30,20),0))</f>
        <v>0</v>
      </c>
      <c r="NG26" s="125">
        <f>IF(ISBLANK($NI$3),"",IF(OR(Tipy!LH20=Výsledky!$NG$6,Tipy!LH20=Výsledky!$NG$7,Tipy!LH20=Výsledky!$NG$8,Tipy!LH20=Výsledky!$NG$9),IF(VLOOKUP(Tipy!LH20,'Kategórie hráčov'!$A$2:$B$55,2,FALSE)=30,30,20),0))</f>
        <v>30</v>
      </c>
      <c r="NH26" s="126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129">
        <f>IF(ISBLANK($NI$3),"",IF(ISBLANK(Tipy!LD20),"-",SUM(ND26:NH26)))</f>
        <v>50</v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>
        <f>IF(ISBLANK($NW$3),"",IF(ISBLANK(Tipy!LP20),0,IF(AND(Tipy!LP20=Výsledky!$NU$3,Tipy!LR20=Výsledky!$NW$3),60,0)))</f>
        <v>0</v>
      </c>
      <c r="NS26" s="125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25">
        <f>IF(ISBLANK($NW$3),"",IF(OR(Tipy!LS20=Výsledky!$NR$6,Tipy!LS20=Výsledky!$NR$7,Tipy!LS20=Výsledky!$NR$8,Tipy!LS20=Výsledky!$NR$9),IF(VLOOKUP(Tipy!LS20,'Kategórie hráčov'!$A$2:$B$55,2,FALSE)=30,30,20),0))</f>
        <v>0</v>
      </c>
      <c r="NU26" s="125">
        <f>IF(ISBLANK($NW$3),"",IF(OR(Tipy!LT20=Výsledky!$NU$6,Tipy!LT20=Výsledky!$NU$7,Tipy!LT20=Výsledky!$NU$8,Tipy!LT20=Výsledky!$NU$9),IF(VLOOKUP(Tipy!LT20,'Kategórie hráčov'!$A$2:$B$55,2,FALSE)=30,30,20),0))</f>
        <v>30</v>
      </c>
      <c r="NV26" s="126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129">
        <f>IF(ISBLANK($NW$3),"",IF(ISBLANK(Tipy!LP20),"-",SUM(NR26:NV26)))</f>
        <v>50</v>
      </c>
      <c r="NX26" s="128"/>
      <c r="NY26" s="125">
        <f>IF(ISBLANK($OD$3),"",IF(ISBLANK(Tipy!LV20),0,IF(AND(Tipy!LV20=Výsledky!$OB$3,Tipy!LX20=Výsledky!$OD$3),60,0)))</f>
        <v>0</v>
      </c>
      <c r="NZ26" s="125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125">
        <f>IF(ISBLANK($OD$3),"",IF(OR(Tipy!LY20=Výsledky!$NY$6,Tipy!LY20=Výsledky!$NY$7,Tipy!LY20=Výsledky!$NY$8,Tipy!LY20=Výsledky!$NY$9),IF(VLOOKUP(Tipy!LY20,'Kategórie hráčov'!$A$2:$B$55,2,FALSE)=30,30,20),0))</f>
        <v>0</v>
      </c>
      <c r="OB26" s="125">
        <f>IF(ISBLANK($OD$3),"",IF(OR(Tipy!LZ20=Výsledky!$OB$6,Tipy!LZ20=Výsledky!$OB$7,Tipy!LZ20=Výsledky!$OB$8,Tipy!LZ20=Výsledky!$OB$9),IF(VLOOKUP(Tipy!LZ20,'Kategórie hráčov'!$A$2:$B$55,2,FALSE)=30,30,20),0))</f>
        <v>0</v>
      </c>
      <c r="OC26" s="126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29">
        <f>IF(ISBLANK($OD$3),"",IF(ISBLANK(Tipy!LV20),"-",SUM(NY26:OC26)))</f>
        <v>20</v>
      </c>
      <c r="OE26" s="128"/>
      <c r="OF26" s="125">
        <f>IF(ISBLANK($OK$3),"",IF(ISBLANK(Tipy!MB20),0,IF(AND(Tipy!MB20=Výsledky!$OI$3,Tipy!MD20=Výsledky!$OK$3),60,0)))</f>
        <v>0</v>
      </c>
      <c r="OG26" s="125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25">
        <f>IF(ISBLANK($OK$3),"",IF(OR(Tipy!ME20=Výsledky!$OF$6,Tipy!ME20=Výsledky!$OF$7,Tipy!ME20=Výsledky!$OF$8,Tipy!ME20=Výsledky!$OF$9),IF(VLOOKUP(Tipy!ME20,'Kategórie hráčov'!$A$2:$B$55,2,FALSE)=30,30,20),0))</f>
        <v>0</v>
      </c>
      <c r="OI26" s="125">
        <f>IF(ISBLANK($OK$3),"",IF(OR(Tipy!MF20=Výsledky!$OI$6,Tipy!MF20=Výsledky!$OI$7,Tipy!MF20=Výsledky!$OI$8,Tipy!MF20=Výsledky!$OI$9),IF(VLOOKUP(Tipy!MF20,'Kategórie hráčov'!$A$2:$B$55,2,FALSE)=30,30,20),0))</f>
        <v>0</v>
      </c>
      <c r="OJ26" s="126">
        <f>IF(ISBLANK($OK$3),"",IF(ISBLANK(Tipy!MB20),0,IF(OR(AND(Tipy!MB20=Výsledky!$OI$3,OR(Tipy!MD20=Výsledky!$OK$3+1,Tipy!MD20=Výsledky!$OK$3-1)),AND(Tipy!MD20=Výsledky!$OK$3,OR(Tipy!MB20=Výsledky!$OI$3+1,Tipy!MB20=Výsledky!$OI$3-1))),10,0)))</f>
        <v>0</v>
      </c>
      <c r="OK26" s="129">
        <f>IF(ISBLANK($OK$3),"",IF(ISBLANK(Tipy!MB20),"-",SUM(OF26:OJ26)))</f>
        <v>20</v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>
        <f>IF(ISBLANK($OY$3),"",IF(ISBLANK(Tipy!MN20),0,IF(AND(Tipy!MN20=Výsledky!$OW$3,Tipy!MP20=Výsledky!$OY$3),60,0)))</f>
        <v>0</v>
      </c>
      <c r="OU26" s="125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20</v>
      </c>
      <c r="OV26" s="125">
        <f>IF(ISBLANK($OY$3),"",IF(OR(Tipy!MQ20=Výsledky!$OT$6,Tipy!MQ20=Výsledky!$OT$7,Tipy!MQ20=Výsledky!$OT$8,Tipy!MQ20=Výsledky!$OT$9),IF(VLOOKUP(Tipy!MQ20,'Kategórie hráčov'!$A$2:$B$55,2,FALSE)=30,30,20),0))</f>
        <v>0</v>
      </c>
      <c r="OW26" s="125">
        <f>IF(ISBLANK($OY$3),"",IF(OR(Tipy!MR20=Výsledky!$OW$6,Tipy!MR20=Výsledky!$OW$7,Tipy!MR20=Výsledky!$OW$8,Tipy!MR20=Výsledky!$OW$9),IF(VLOOKUP(Tipy!MR20,'Kategórie hráčov'!$A$2:$B$55,2,FALSE)=30,30,20),0))</f>
        <v>0</v>
      </c>
      <c r="OX26" s="126">
        <f>IF(ISBLANK($OY$3),"",IF(ISBLANK(Tipy!MN20),0,IF(OR(AND(Tipy!MN20=Výsledky!$OW$3,OR(Tipy!MP20=Výsledky!$OY$3+1,Tipy!MP20=Výsledky!$OY$3-1)),AND(Tipy!MP20=Výsledky!$OY$3,OR(Tipy!MN20=Výsledky!$OW$3+1,Tipy!MN20=Výsledky!$OW$3-1))),10,0)))</f>
        <v>0</v>
      </c>
      <c r="OY26" s="129">
        <f>IF(ISBLANK($OY$3),"",IF(ISBLANK(Tipy!MN20),"-",SUM(OT26:OX26)))</f>
        <v>20</v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>
        <f>IF(ISBLANK($PM$3),"",IF(ISBLANK(Tipy!MZ20),0,IF(AND(Tipy!MZ20=Výsledky!$PK$3,Tipy!NB20=Výsledky!$PM$3),60,0)))</f>
        <v>0</v>
      </c>
      <c r="PI26" s="125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>0</v>
      </c>
      <c r="PJ26" s="125">
        <f>IF(ISBLANK($PM$3),"",IF(OR(Tipy!NC20=Výsledky!$PH$6,Tipy!NC20=Výsledky!$PH$7,Tipy!NC20=Výsledky!$PH$8,Tipy!NC20=Výsledky!$PH$9),IF(VLOOKUP(Tipy!NC20,'Kategórie hráčov'!$A$2:$B$55,2,FALSE)=30,30,20),0))</f>
        <v>0</v>
      </c>
      <c r="PK26" s="125">
        <f>IF(ISBLANK($PM$3),"",IF(OR(Tipy!ND20=Výsledky!$PK$6,Tipy!ND20=Výsledky!$PK$7,Tipy!ND20=Výsledky!$PK$8,Tipy!ND20=Výsledky!$PK$9),IF(VLOOKUP(Tipy!ND20,'Kategórie hráčov'!$A$2:$B$55,2,FALSE)=30,30,20),0))</f>
        <v>0</v>
      </c>
      <c r="PL26" s="126">
        <f>IF(ISBLANK($PM$3),"",IF(ISBLANK(Tipy!MZ20),0,IF(OR(AND(Tipy!MZ20=Výsledky!$PK$3,OR(Tipy!NB20=Výsledky!$PM$3+1,Tipy!NB20=Výsledky!$PM$3-1)),AND(Tipy!NB20=Výsledky!$PM$3,OR(Tipy!MZ20=Výsledky!$PK$3+1,Tipy!MZ20=Výsledky!$PK$3-1))),10,0)))</f>
        <v>0</v>
      </c>
      <c r="PM26" s="129">
        <f>IF(ISBLANK($PM$3),"",IF(ISBLANK(Tipy!MZ20),"-",SUM(PH26:PL26)))</f>
        <v>0</v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5" x14ac:dyDescent="0.2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>
        <f>IF(ISBLANK($CA$3),"",IF(ISBLANK(Tipy!BL21),0,IF(AND(Tipy!BL21=Výsledky!$BY$3,Tipy!BN21=Výsledky!$CA$3),60,0)))</f>
        <v>0</v>
      </c>
      <c r="BW27" s="125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0</v>
      </c>
      <c r="BX27" s="125">
        <f>IF(ISBLANK($CA$3),"",IF(OR(Tipy!BO21=Výsledky!$BV$6,Tipy!BO21=Výsledky!$BV$7,Tipy!BO21=Výsledky!$BV$8,Tipy!BO21=Výsledky!$BV$9),IF(VLOOKUP(Tipy!BO21,'Kategórie hráčov'!$A$2:$B$55,2,FALSE)=30,30,20),0))</f>
        <v>0</v>
      </c>
      <c r="BY27" s="125">
        <f>IF(ISBLANK($CA$3),"",IF(OR(Tipy!BP21=Výsledky!$BY$6,Tipy!BP21=Výsledky!$BY$7,Tipy!BP21=Výsledky!$BY$8,Tipy!BP21=Výsledky!$BY$9),IF(VLOOKUP(Tipy!BP21,'Kategórie hráčov'!$A$2:$B$55,2,FALSE)=30,30,20),0))</f>
        <v>0</v>
      </c>
      <c r="BZ27" s="126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29" t="str">
        <f>IF(ISBLANK($CA$3),"",IF(ISBLANK(Tipy!BL21),"-",SUM(BV27:BZ27)))</f>
        <v>-</v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>
        <f>IF(ISBLANK($LL$3),"",IF(ISBLANK(Tipy!JN21),0,IF(AND(Tipy!JN21=Výsledky!$LJ$3,Tipy!JP21=Výsledky!$LL$3),60,0)))</f>
        <v>0</v>
      </c>
      <c r="LH27" s="125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0</v>
      </c>
      <c r="LI27" s="125">
        <f>IF(ISBLANK($LL$3),"",IF(OR(Tipy!JQ21=Výsledky!$LG$6,Tipy!JQ21=Výsledky!$LG$7,Tipy!JQ21=Výsledky!$LG$8,Tipy!JQ21=Výsledky!$LG$9),IF(VLOOKUP(Tipy!JQ21,'Kategórie hráčov'!$A$2:$B$55,2,FALSE)=30,30,20),0))</f>
        <v>0</v>
      </c>
      <c r="LJ27" s="125">
        <f>IF(ISBLANK($LL$3),"",IF(OR(Tipy!JR21=Výsledky!$LJ$6,Tipy!JR21=Výsledky!$LJ$7,Tipy!JR21=Výsledky!$LJ$8,Tipy!JR21=Výsledky!$LJ$9),IF(VLOOKUP(Tipy!JR21,'Kategórie hráčov'!$A$2:$B$55,2,FALSE)=30,30,20),0))</f>
        <v>0</v>
      </c>
      <c r="LK27" s="126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129" t="str">
        <f>IF(ISBLANK($LL$3),"",IF(ISBLANK(Tipy!JN21),"-",SUM(LG27:LK27)))</f>
        <v>-</v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>
        <f>IF(ISBLANK($LZ$3),"",IF(ISBLANK(Tipy!JZ21),0,IF(AND(Tipy!JZ21=Výsledky!$LX$3,Tipy!KB21=Výsledky!$LZ$3),60,0)))</f>
        <v>0</v>
      </c>
      <c r="LV27" s="12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5">
        <f>IF(ISBLANK($LZ$3),"",IF(OR(Tipy!KC21=Výsledky!$LU$6,Tipy!KC21=Výsledky!$LU$7,Tipy!KC21=Výsledky!$LU$8,Tipy!KC21=Výsledky!$LU$9),IF(VLOOKUP(Tipy!KC21,'Kategórie hráčov'!$A$2:$B$69,2,FALSE)=30,30,20),0))</f>
        <v>0</v>
      </c>
      <c r="LX27" s="125">
        <f>IF(ISBLANK($LZ$3),"",IF(OR(Tipy!KD21=Výsledky!$LX$6,Tipy!KD21=Výsledky!$LX$7,Tipy!KD21=Výsledky!$LX$8,Tipy!KD21=Výsledky!$LX$9),IF(VLOOKUP(Tipy!KD21,'Kategórie hráčov'!$A$2:$B$69,2,FALSE)=30,30,20),0))</f>
        <v>0</v>
      </c>
      <c r="LY27" s="12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9" t="str">
        <f>IF(ISBLANK($LZ$3),"",IF(ISBLANK(Tipy!JZ21),"-",SUM(LU27:LY27)))</f>
        <v>-</v>
      </c>
      <c r="MA27" s="128"/>
      <c r="MB27" s="125">
        <f>IF(ISBLANK($MG$3),"",IF(ISBLANK(Tipy!KF21),0,IF(AND(Tipy!KF21=Výsledky!$ME$3,Tipy!KH21=Výsledky!$MG$3),60,0)))</f>
        <v>0</v>
      </c>
      <c r="MC27" s="125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125">
        <f>IF(ISBLANK($MG$3),"",IF(OR(Tipy!KI21=Výsledky!$MB$6,Tipy!KI21=Výsledky!$MB$7,Tipy!KI21=Výsledky!$MB$8,Tipy!KI21=Výsledky!$MB$9),IF(VLOOKUP(Tipy!KI21,'Kategórie hráčov'!$A$2:$B$55,2,FALSE)=30,30,20),0))</f>
        <v>0</v>
      </c>
      <c r="ME27" s="125">
        <f>IF(ISBLANK($MG$3),"",IF(OR(Tipy!KJ21=Výsledky!$ME$6,Tipy!KJ21=Výsledky!$ME$7,Tipy!KJ21=Výsledky!$ME$8,Tipy!KJ21=Výsledky!$ME$9),IF(VLOOKUP(Tipy!KJ21,'Kategórie hráčov'!$A$2:$B$55,2,FALSE)=30,30,20),0))</f>
        <v>0</v>
      </c>
      <c r="MF27" s="126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29" t="str">
        <f>IF(ISBLANK($MG$3),"",IF(ISBLANK(Tipy!KF21),"-",SUM(MB27:MF27)))</f>
        <v>-</v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>
        <f>IF(ISBLANK($MU$3),"",IF(ISBLANK(Tipy!KR21),0,IF(AND(Tipy!KR21=Výsledky!$MS$3,Tipy!KT21=Výsledky!$MU$3),60,0)))</f>
        <v>0</v>
      </c>
      <c r="MQ27" s="125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25">
        <f>IF(ISBLANK($MU$3),"",IF(OR(Tipy!KU21=Výsledky!$MP$6,Tipy!KU21=Výsledky!$MP$7,Tipy!KU21=Výsledky!$MP$8,Tipy!KU21=Výsledky!$MP$9),IF(VLOOKUP(Tipy!KU21,'Kategórie hráčov'!$A$2:$B$55,2,FALSE)=30,30,20),0))</f>
        <v>0</v>
      </c>
      <c r="MS27" s="125">
        <f>IF(ISBLANK($MU$3),"",IF(OR(Tipy!KV21=Výsledky!$MS$6,Tipy!KV21=Výsledky!$MS$7,Tipy!KV21=Výsledky!$MS$8,Tipy!KV21=Výsledky!$MS$9),IF(VLOOKUP(Tipy!KV21,'Kategórie hráčov'!$A$2:$B$55,2,FALSE)=30,30,20),0))</f>
        <v>0</v>
      </c>
      <c r="MT27" s="126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29" t="str">
        <f>IF(ISBLANK($MU$3),"",IF(ISBLANK(Tipy!KR21),"-",SUM(MP27:MT27)))</f>
        <v>-</v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>
        <f>IF(ISBLANK($NI$3),"",IF(ISBLANK(Tipy!LD21),0,IF(AND(Tipy!LD21=Výsledky!$NG$3,Tipy!LF21=Výsledky!$NI$3),60,0)))</f>
        <v>0</v>
      </c>
      <c r="NE27" s="125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125">
        <f>IF(ISBLANK($NI$3),"",IF(OR(Tipy!LG21=Výsledky!$ND$6,Tipy!LG21=Výsledky!$ND$7,Tipy!LG21=Výsledky!$ND$8,Tipy!LG21=Výsledky!$ND$9),IF(VLOOKUP(Tipy!LG21,'Kategórie hráčov'!$A$2:$B$55,2,FALSE)=30,30,20),0))</f>
        <v>0</v>
      </c>
      <c r="NG27" s="125">
        <f>IF(ISBLANK($NI$3),"",IF(OR(Tipy!LH21=Výsledky!$NG$6,Tipy!LH21=Výsledky!$NG$7,Tipy!LH21=Výsledky!$NG$8,Tipy!LH21=Výsledky!$NG$9),IF(VLOOKUP(Tipy!LH21,'Kategórie hráčov'!$A$2:$B$55,2,FALSE)=30,30,20),0))</f>
        <v>0</v>
      </c>
      <c r="NH27" s="126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29" t="str">
        <f>IF(ISBLANK($NI$3),"",IF(ISBLANK(Tipy!LD21),"-",SUM(ND27:NH27)))</f>
        <v>-</v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>
        <f>IF(ISBLANK($NW$3),"",IF(ISBLANK(Tipy!LP21),0,IF(AND(Tipy!LP21=Výsledky!$NU$3,Tipy!LR21=Výsledky!$NW$3),60,0)))</f>
        <v>0</v>
      </c>
      <c r="NS27" s="125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125">
        <f>IF(ISBLANK($NW$3),"",IF(OR(Tipy!LS21=Výsledky!$NR$6,Tipy!LS21=Výsledky!$NR$7,Tipy!LS21=Výsledky!$NR$8,Tipy!LS21=Výsledky!$NR$9),IF(VLOOKUP(Tipy!LS21,'Kategórie hráčov'!$A$2:$B$55,2,FALSE)=30,30,20),0))</f>
        <v>0</v>
      </c>
      <c r="NU27" s="125">
        <f>IF(ISBLANK($NW$3),"",IF(OR(Tipy!LT21=Výsledky!$NU$6,Tipy!LT21=Výsledky!$NU$7,Tipy!LT21=Výsledky!$NU$8,Tipy!LT21=Výsledky!$NU$9),IF(VLOOKUP(Tipy!LT21,'Kategórie hráčov'!$A$2:$B$55,2,FALSE)=30,30,20),0))</f>
        <v>0</v>
      </c>
      <c r="NV27" s="126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29" t="str">
        <f>IF(ISBLANK($NW$3),"",IF(ISBLANK(Tipy!LP21),"-",SUM(NR27:NV27)))</f>
        <v>-</v>
      </c>
      <c r="NX27" s="128"/>
      <c r="NY27" s="125">
        <f>IF(ISBLANK($OD$3),"",IF(ISBLANK(Tipy!LV21),0,IF(AND(Tipy!LV21=Výsledky!$OB$3,Tipy!LX21=Výsledky!$OD$3),60,0)))</f>
        <v>0</v>
      </c>
      <c r="NZ27" s="125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0</v>
      </c>
      <c r="OA27" s="125">
        <f>IF(ISBLANK($OD$3),"",IF(OR(Tipy!LY21=Výsledky!$NY$6,Tipy!LY21=Výsledky!$NY$7,Tipy!LY21=Výsledky!$NY$8,Tipy!LY21=Výsledky!$NY$9),IF(VLOOKUP(Tipy!LY21,'Kategórie hráčov'!$A$2:$B$55,2,FALSE)=30,30,20),0))</f>
        <v>0</v>
      </c>
      <c r="OB27" s="125">
        <f>IF(ISBLANK($OD$3),"",IF(OR(Tipy!LZ21=Výsledky!$OB$6,Tipy!LZ21=Výsledky!$OB$7,Tipy!LZ21=Výsledky!$OB$8,Tipy!LZ21=Výsledky!$OB$9),IF(VLOOKUP(Tipy!LZ21,'Kategórie hráčov'!$A$2:$B$55,2,FALSE)=30,30,20),0))</f>
        <v>0</v>
      </c>
      <c r="OC27" s="126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129" t="str">
        <f>IF(ISBLANK($OD$3),"",IF(ISBLANK(Tipy!LV21),"-",SUM(NY27:OC27)))</f>
        <v>-</v>
      </c>
      <c r="OE27" s="128"/>
      <c r="OF27" s="125">
        <f>IF(ISBLANK($OK$3),"",IF(ISBLANK(Tipy!MB21),0,IF(AND(Tipy!MB21=Výsledky!$OI$3,Tipy!MD21=Výsledky!$OK$3),60,0)))</f>
        <v>0</v>
      </c>
      <c r="OG27" s="125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0</v>
      </c>
      <c r="OH27" s="125">
        <f>IF(ISBLANK($OK$3),"",IF(OR(Tipy!ME21=Výsledky!$OF$6,Tipy!ME21=Výsledky!$OF$7,Tipy!ME21=Výsledky!$OF$8,Tipy!ME21=Výsledky!$OF$9),IF(VLOOKUP(Tipy!ME21,'Kategórie hráčov'!$A$2:$B$55,2,FALSE)=30,30,20),0))</f>
        <v>0</v>
      </c>
      <c r="OI27" s="125">
        <f>IF(ISBLANK($OK$3),"",IF(OR(Tipy!MF21=Výsledky!$OI$6,Tipy!MF21=Výsledky!$OI$7,Tipy!MF21=Výsledky!$OI$8,Tipy!MF21=Výsledky!$OI$9),IF(VLOOKUP(Tipy!MF21,'Kategórie hráčov'!$A$2:$B$55,2,FALSE)=30,30,20),0))</f>
        <v>0</v>
      </c>
      <c r="OJ27" s="126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29" t="str">
        <f>IF(ISBLANK($OK$3),"",IF(ISBLANK(Tipy!MB21),"-",SUM(OF27:OJ27)))</f>
        <v>-</v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>
        <f>IF(ISBLANK($OY$3),"",IF(ISBLANK(Tipy!MN21),0,IF(AND(Tipy!MN21=Výsledky!$OW$3,Tipy!MP21=Výsledky!$OY$3),60,0)))</f>
        <v>0</v>
      </c>
      <c r="OU27" s="125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125">
        <f>IF(ISBLANK($OY$3),"",IF(OR(Tipy!MQ21=Výsledky!$OT$6,Tipy!MQ21=Výsledky!$OT$7,Tipy!MQ21=Výsledky!$OT$8,Tipy!MQ21=Výsledky!$OT$9),IF(VLOOKUP(Tipy!MQ21,'Kategórie hráčov'!$A$2:$B$55,2,FALSE)=30,30,20),0))</f>
        <v>0</v>
      </c>
      <c r="OW27" s="125">
        <f>IF(ISBLANK($OY$3),"",IF(OR(Tipy!MR21=Výsledky!$OW$6,Tipy!MR21=Výsledky!$OW$7,Tipy!MR21=Výsledky!$OW$8,Tipy!MR21=Výsledky!$OW$9),IF(VLOOKUP(Tipy!MR21,'Kategórie hráčov'!$A$2:$B$55,2,FALSE)=30,30,20),0))</f>
        <v>0</v>
      </c>
      <c r="OX27" s="126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129" t="str">
        <f>IF(ISBLANK($OY$3),"",IF(ISBLANK(Tipy!MN21),"-",SUM(OT27:OX27)))</f>
        <v>-</v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>
        <f>IF(ISBLANK($PM$3),"",IF(ISBLANK(Tipy!MZ21),0,IF(AND(Tipy!MZ21=Výsledky!$PK$3,Tipy!NB21=Výsledky!$PM$3),60,0)))</f>
        <v>0</v>
      </c>
      <c r="PI27" s="125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>0</v>
      </c>
      <c r="PJ27" s="125">
        <f>IF(ISBLANK($PM$3),"",IF(OR(Tipy!NC21=Výsledky!$PH$6,Tipy!NC21=Výsledky!$PH$7,Tipy!NC21=Výsledky!$PH$8,Tipy!NC21=Výsledky!$PH$9),IF(VLOOKUP(Tipy!NC21,'Kategórie hráčov'!$A$2:$B$55,2,FALSE)=30,30,20),0))</f>
        <v>0</v>
      </c>
      <c r="PK27" s="125">
        <f>IF(ISBLANK($PM$3),"",IF(OR(Tipy!ND21=Výsledky!$PK$6,Tipy!ND21=Výsledky!$PK$7,Tipy!ND21=Výsledky!$PK$8,Tipy!ND21=Výsledky!$PK$9),IF(VLOOKUP(Tipy!ND21,'Kategórie hráčov'!$A$2:$B$55,2,FALSE)=30,30,20),0))</f>
        <v>0</v>
      </c>
      <c r="PL27" s="126">
        <f>IF(ISBLANK($PM$3),"",IF(ISBLANK(Tipy!MZ21),0,IF(OR(AND(Tipy!MZ21=Výsledky!$PK$3,OR(Tipy!NB21=Výsledky!$PM$3+1,Tipy!NB21=Výsledky!$PM$3-1)),AND(Tipy!NB21=Výsledky!$PM$3,OR(Tipy!MZ21=Výsledky!$PK$3+1,Tipy!MZ21=Výsledky!$PK$3-1))),10,0)))</f>
        <v>0</v>
      </c>
      <c r="PM27" s="129" t="str">
        <f>IF(ISBLANK($PM$3),"",IF(ISBLANK(Tipy!MZ21),"-",SUM(PH27:PL27)))</f>
        <v>-</v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5" x14ac:dyDescent="0.2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>
        <f>IF(ISBLANK($CA$3),"",IF(ISBLANK(Tipy!BL22),0,IF(AND(Tipy!BL22=Výsledky!$BY$3,Tipy!BN22=Výsledky!$CA$3),60,0)))</f>
        <v>0</v>
      </c>
      <c r="BW28" s="125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25">
        <f>IF(ISBLANK($CA$3),"",IF(OR(Tipy!BO22=Výsledky!$BV$6,Tipy!BO22=Výsledky!$BV$7,Tipy!BO22=Výsledky!$BV$8,Tipy!BO22=Výsledky!$BV$9),IF(VLOOKUP(Tipy!BO22,'Kategórie hráčov'!$A$2:$B$55,2,FALSE)=30,30,20),0))</f>
        <v>0</v>
      </c>
      <c r="BY28" s="125">
        <f>IF(ISBLANK($CA$3),"",IF(OR(Tipy!BP22=Výsledky!$BY$6,Tipy!BP22=Výsledky!$BY$7,Tipy!BP22=Výsledky!$BY$8,Tipy!BP22=Výsledky!$BY$9),IF(VLOOKUP(Tipy!BP22,'Kategórie hráčov'!$A$2:$B$55,2,FALSE)=30,30,20),0))</f>
        <v>0</v>
      </c>
      <c r="BZ28" s="126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29" t="str">
        <f>IF(ISBLANK($CA$3),"",IF(ISBLANK(Tipy!BL22),"-",SUM(BV28:BZ28)))</f>
        <v>-</v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>
        <f>IF(ISBLANK($LL$3),"",IF(ISBLANK(Tipy!JN22),0,IF(AND(Tipy!JN22=Výsledky!$LJ$3,Tipy!JP22=Výsledky!$LL$3),60,0)))</f>
        <v>0</v>
      </c>
      <c r="LH28" s="125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20</v>
      </c>
      <c r="LI28" s="125">
        <f>IF(ISBLANK($LL$3),"",IF(OR(Tipy!JQ22=Výsledky!$LG$6,Tipy!JQ22=Výsledky!$LG$7,Tipy!JQ22=Výsledky!$LG$8,Tipy!JQ22=Výsledky!$LG$9),IF(VLOOKUP(Tipy!JQ22,'Kategórie hráčov'!$A$2:$B$55,2,FALSE)=30,30,20),0))</f>
        <v>0</v>
      </c>
      <c r="LJ28" s="125">
        <f>IF(ISBLANK($LL$3),"",IF(OR(Tipy!JR22=Výsledky!$LJ$6,Tipy!JR22=Výsledky!$LJ$7,Tipy!JR22=Výsledky!$LJ$8,Tipy!JR22=Výsledky!$LJ$9),IF(VLOOKUP(Tipy!JR22,'Kategórie hráčov'!$A$2:$B$55,2,FALSE)=30,30,20),0))</f>
        <v>0</v>
      </c>
      <c r="LK28" s="126">
        <f>IF(ISBLANK($LL$3),"",IF(ISBLANK(Tipy!JN22),0,IF(OR(AND(Tipy!JN22=Výsledky!$LJ$3,OR(Tipy!JP22=Výsledky!$LL$3+1,Tipy!JP22=Výsledky!$LL$3-1)),AND(Tipy!JP22=Výsledky!$LL$3,OR(Tipy!JN22=Výsledky!$LJ$3+1,Tipy!JN22=Výsledky!$LJ$3-1))),10,0)))</f>
        <v>10</v>
      </c>
      <c r="LL28" s="129">
        <f>IF(ISBLANK($LL$3),"",IF(ISBLANK(Tipy!JN22),"-",SUM(LG28:LK28)))</f>
        <v>30</v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>
        <f>IF(ISBLANK($LZ$3),"",IF(ISBLANK(Tipy!JZ22),0,IF(AND(Tipy!JZ22=Výsledky!$LX$3,Tipy!KB22=Výsledky!$LZ$3),60,0)))</f>
        <v>0</v>
      </c>
      <c r="LV28" s="12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5">
        <f>IF(ISBLANK($LZ$3),"",IF(OR(Tipy!KC22=Výsledky!$LU$6,Tipy!KC22=Výsledky!$LU$7,Tipy!KC22=Výsledky!$LU$8,Tipy!KC22=Výsledky!$LU$9),IF(VLOOKUP(Tipy!KC22,'Kategórie hráčov'!$A$2:$B$69,2,FALSE)=30,30,20),0))</f>
        <v>0</v>
      </c>
      <c r="LX28" s="125">
        <f>IF(ISBLANK($LZ$3),"",IF(OR(Tipy!KD22=Výsledky!$LX$6,Tipy!KD22=Výsledky!$LX$7,Tipy!KD22=Výsledky!$LX$8,Tipy!KD22=Výsledky!$LX$9),IF(VLOOKUP(Tipy!KD22,'Kategórie hráčov'!$A$2:$B$69,2,FALSE)=30,30,20),0))</f>
        <v>0</v>
      </c>
      <c r="LY28" s="12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9">
        <f>IF(ISBLANK($LZ$3),"",IF(ISBLANK(Tipy!JZ22),"-",SUM(LU28:LY28)))</f>
        <v>0</v>
      </c>
      <c r="MA28" s="128"/>
      <c r="MB28" s="125">
        <f>IF(ISBLANK($MG$3),"",IF(ISBLANK(Tipy!KF22),0,IF(AND(Tipy!KF22=Výsledky!$ME$3,Tipy!KH22=Výsledky!$MG$3),60,0)))</f>
        <v>0</v>
      </c>
      <c r="MC28" s="125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25">
        <f>IF(ISBLANK($MG$3),"",IF(OR(Tipy!KI22=Výsledky!$MB$6,Tipy!KI22=Výsledky!$MB$7,Tipy!KI22=Výsledky!$MB$8,Tipy!KI22=Výsledky!$MB$9),IF(VLOOKUP(Tipy!KI22,'Kategórie hráčov'!$A$2:$B$70,2,FALSE)=30,30,20),0))</f>
        <v>20</v>
      </c>
      <c r="ME28" s="125">
        <f>IF(ISBLANK($MG$3),"",IF(OR(Tipy!KJ22=Výsledky!$ME$6,Tipy!KJ22=Výsledky!$ME$7,Tipy!KJ22=Výsledky!$ME$8,Tipy!KJ22=Výsledky!$ME$9),IF(VLOOKUP(Tipy!KJ22,'Kategórie hráčov'!$A$2:$B$55,2,FALSE)=30,30,20),0))</f>
        <v>0</v>
      </c>
      <c r="MF28" s="126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29">
        <f>IF(ISBLANK($MG$3),"",IF(ISBLANK(Tipy!KF22),"-",SUM(MB28:MF28)))</f>
        <v>20</v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>
        <f>IF(ISBLANK($MU$3),"",IF(ISBLANK(Tipy!KR22),0,IF(AND(Tipy!KR22=Výsledky!$MS$3,Tipy!KT22=Výsledky!$MU$3),60,0)))</f>
        <v>0</v>
      </c>
      <c r="MQ28" s="125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25">
        <f>IF(ISBLANK($MU$3),"",IF(OR(Tipy!KU22=Výsledky!$MP$6,Tipy!KU22=Výsledky!$MP$7,Tipy!KU22=Výsledky!$MP$8,Tipy!KU22=Výsledky!$MP$9),IF(VLOOKUP(Tipy!KU22,'Kategórie hráčov'!$A$2:$B$55,2,FALSE)=30,30,20),0))</f>
        <v>20</v>
      </c>
      <c r="MS28" s="125">
        <f>IF(ISBLANK($MU$3),"",IF(OR(Tipy!KV22=Výsledky!$MS$6,Tipy!KV22=Výsledky!$MS$7,Tipy!KV22=Výsledky!$MS$8,Tipy!KV22=Výsledky!$MS$9),IF(VLOOKUP(Tipy!KV22,'Kategórie hráčov'!$A$2:$B$55,2,FALSE)=30,30,20),0))</f>
        <v>0</v>
      </c>
      <c r="MT28" s="126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29">
        <f>IF(ISBLANK($MU$3),"",IF(ISBLANK(Tipy!KR22),"-",SUM(MP28:MT28)))</f>
        <v>20</v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>
        <f>IF(ISBLANK($NI$3),"",IF(ISBLANK(Tipy!LD22),0,IF(AND(Tipy!LD22=Výsledky!$NG$3,Tipy!LF22=Výsledky!$NI$3),60,0)))</f>
        <v>0</v>
      </c>
      <c r="NE28" s="125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20</v>
      </c>
      <c r="NF28" s="125">
        <f>IF(ISBLANK($NI$3),"",IF(OR(Tipy!LG22=Výsledky!$ND$6,Tipy!LG22=Výsledky!$ND$7,Tipy!LG22=Výsledky!$ND$8,Tipy!LG22=Výsledky!$ND$9),IF(VLOOKUP(Tipy!LG22,'Kategórie hráčov'!$A$2:$B$55,2,FALSE)=30,30,20),0))</f>
        <v>20</v>
      </c>
      <c r="NG28" s="125">
        <f>IF(ISBLANK($NI$3),"",IF(OR(Tipy!LH22=Výsledky!$NG$6,Tipy!LH22=Výsledky!$NG$7,Tipy!LH22=Výsledky!$NG$8,Tipy!LH22=Výsledky!$NG$9),IF(VLOOKUP(Tipy!LH22,'Kategórie hráčov'!$A$2:$B$55,2,FALSE)=30,30,20),0))</f>
        <v>0</v>
      </c>
      <c r="NH28" s="126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29">
        <f>IF(ISBLANK($NI$3),"",IF(ISBLANK(Tipy!LD22),"-",SUM(ND28:NH28)))</f>
        <v>40</v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>
        <f>IF(ISBLANK($NW$3),"",IF(ISBLANK(Tipy!LP22),0,IF(AND(Tipy!LP22=Výsledky!$NU$3,Tipy!LR22=Výsledky!$NW$3),60,0)))</f>
        <v>0</v>
      </c>
      <c r="NS28" s="125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20</v>
      </c>
      <c r="NT28" s="125">
        <f>IF(ISBLANK($NW$3),"",IF(OR(Tipy!LS22=Výsledky!$NR$6,Tipy!LS22=Výsledky!$NR$7,Tipy!LS22=Výsledky!$NR$8,Tipy!LS22=Výsledky!$NR$9),IF(VLOOKUP(Tipy!LS22,'Kategórie hráčov'!$A$2:$B$55,2,FALSE)=30,30,20),0))</f>
        <v>0</v>
      </c>
      <c r="NU28" s="125">
        <f>IF(ISBLANK($NW$3),"",IF(OR(Tipy!LT22=Výsledky!$NU$6,Tipy!LT22=Výsledky!$NU$7,Tipy!LT22=Výsledky!$NU$8,Tipy!LT22=Výsledky!$NU$9),IF(VLOOKUP(Tipy!LT22,'Kategórie hráčov'!$A$2:$B$55,2,FALSE)=30,30,20),0))</f>
        <v>30</v>
      </c>
      <c r="NV28" s="126">
        <f>IF(ISBLANK($NW$3),"",IF(ISBLANK(Tipy!LP22),0,IF(OR(AND(Tipy!LP22=Výsledky!$NU$3,OR(Tipy!LR22=Výsledky!$NW$3+1,Tipy!LR22=Výsledky!$NW$3-1)),AND(Tipy!LR22=Výsledky!$NW$3,OR(Tipy!LP22=Výsledky!$NU$3+1,Tipy!LP22=Výsledky!$NU$3-1))),10,0)))</f>
        <v>10</v>
      </c>
      <c r="NW28" s="129">
        <f>IF(ISBLANK($NW$3),"",IF(ISBLANK(Tipy!LP22),"-",SUM(NR28:NV28)))</f>
        <v>60</v>
      </c>
      <c r="NX28" s="128"/>
      <c r="NY28" s="125">
        <f>IF(ISBLANK($OD$3),"",IF(ISBLANK(Tipy!LV22),0,IF(AND(Tipy!LV22=Výsledky!$OB$3,Tipy!LX22=Výsledky!$OD$3),60,0)))</f>
        <v>0</v>
      </c>
      <c r="NZ28" s="125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20</v>
      </c>
      <c r="OA28" s="125">
        <f>IF(ISBLANK($OD$3),"",IF(OR(Tipy!LY22=Výsledky!$NY$6,Tipy!LY22=Výsledky!$NY$7,Tipy!LY22=Výsledky!$NY$8,Tipy!LY22=Výsledky!$NY$9),IF(VLOOKUP(Tipy!LY22,'Kategórie hráčov'!$A$2:$B$55,2,FALSE)=30,30,20),0))</f>
        <v>20</v>
      </c>
      <c r="OB28" s="125">
        <f>IF(ISBLANK($OD$3),"",IF(OR(Tipy!LZ22=Výsledky!$OB$6,Tipy!LZ22=Výsledky!$OB$7,Tipy!LZ22=Výsledky!$OB$8,Tipy!LZ22=Výsledky!$OB$9),IF(VLOOKUP(Tipy!LZ22,'Kategórie hráčov'!$A$2:$B$55,2,FALSE)=30,30,20),0))</f>
        <v>20</v>
      </c>
      <c r="OC28" s="126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29">
        <f>IF(ISBLANK($OD$3),"",IF(ISBLANK(Tipy!LV22),"-",SUM(NY28:OC28)))</f>
        <v>60</v>
      </c>
      <c r="OE28" s="128"/>
      <c r="OF28" s="125">
        <f>IF(ISBLANK($OK$3),"",IF(ISBLANK(Tipy!MB22),0,IF(AND(Tipy!MB22=Výsledky!$OI$3,Tipy!MD22=Výsledky!$OK$3),60,0)))</f>
        <v>0</v>
      </c>
      <c r="OG28" s="125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20</v>
      </c>
      <c r="OH28" s="125">
        <f>IF(ISBLANK($OK$3),"",IF(OR(Tipy!ME22=Výsledky!$OF$6,Tipy!ME22=Výsledky!$OF$7,Tipy!ME22=Výsledky!$OF$8,Tipy!ME22=Výsledky!$OF$9),IF(VLOOKUP(Tipy!ME22,'Kategórie hráčov'!$A$2:$B$55,2,FALSE)=30,30,20),0))</f>
        <v>0</v>
      </c>
      <c r="OI28" s="125">
        <f>IF(ISBLANK($OK$3),"",IF(OR(Tipy!MF22=Výsledky!$OI$6,Tipy!MF22=Výsledky!$OI$7,Tipy!MF22=Výsledky!$OI$8,Tipy!MF22=Výsledky!$OI$9),IF(VLOOKUP(Tipy!MF22,'Kategórie hráčov'!$A$2:$B$55,2,FALSE)=30,30,20),0))</f>
        <v>0</v>
      </c>
      <c r="OJ28" s="126">
        <f>IF(ISBLANK($OK$3),"",IF(ISBLANK(Tipy!MB22),0,IF(OR(AND(Tipy!MB22=Výsledky!$OI$3,OR(Tipy!MD22=Výsledky!$OK$3+1,Tipy!MD22=Výsledky!$OK$3-1)),AND(Tipy!MD22=Výsledky!$OK$3,OR(Tipy!MB22=Výsledky!$OI$3+1,Tipy!MB22=Výsledky!$OI$3-1))),10,0)))</f>
        <v>10</v>
      </c>
      <c r="OK28" s="129">
        <f>IF(ISBLANK($OK$3),"",IF(ISBLANK(Tipy!MB22),"-",SUM(OF28:OJ28)))</f>
        <v>30</v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>
        <f>IF(ISBLANK($OY$3),"",IF(ISBLANK(Tipy!MN22),0,IF(AND(Tipy!MN22=Výsledky!$OW$3,Tipy!MP22=Výsledky!$OY$3),60,0)))</f>
        <v>0</v>
      </c>
      <c r="OU28" s="125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20</v>
      </c>
      <c r="OV28" s="125">
        <f>IF(ISBLANK($OY$3),"",IF(OR(Tipy!MQ22=Výsledky!$OT$6,Tipy!MQ22=Výsledky!$OT$7,Tipy!MQ22=Výsledky!$OT$8,Tipy!MQ22=Výsledky!$OT$9),IF(VLOOKUP(Tipy!MQ22,'Kategórie hráčov'!$A$2:$B$55,2,FALSE)=30,30,20),0))</f>
        <v>0</v>
      </c>
      <c r="OW28" s="125">
        <f>IF(ISBLANK($OY$3),"",IF(OR(Tipy!MR22=Výsledky!$OW$6,Tipy!MR22=Výsledky!$OW$7,Tipy!MR22=Výsledky!$OW$8,Tipy!MR22=Výsledky!$OW$9),IF(VLOOKUP(Tipy!MR22,'Kategórie hráčov'!$A$2:$B$55,2,FALSE)=30,30,20),0))</f>
        <v>0</v>
      </c>
      <c r="OX28" s="126">
        <f>IF(ISBLANK($OY$3),"",IF(ISBLANK(Tipy!MN22),0,IF(OR(AND(Tipy!MN22=Výsledky!$OW$3,OR(Tipy!MP22=Výsledky!$OY$3+1,Tipy!MP22=Výsledky!$OY$3-1)),AND(Tipy!MP22=Výsledky!$OY$3,OR(Tipy!MN22=Výsledky!$OW$3+1,Tipy!MN22=Výsledky!$OW$3-1))),10,0)))</f>
        <v>10</v>
      </c>
      <c r="OY28" s="129">
        <f>IF(ISBLANK($OY$3),"",IF(ISBLANK(Tipy!MN22),"-",SUM(OT28:OX28)))</f>
        <v>30</v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>
        <f>IF(ISBLANK($PM$3),"",IF(ISBLANK(Tipy!MZ22),0,IF(AND(Tipy!MZ22=Výsledky!$PK$3,Tipy!NB22=Výsledky!$PM$3),60,0)))</f>
        <v>0</v>
      </c>
      <c r="PI28" s="125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>0</v>
      </c>
      <c r="PJ28" s="125">
        <f>IF(ISBLANK($PM$3),"",IF(OR(Tipy!NC22=Výsledky!$PH$6,Tipy!NC22=Výsledky!$PH$7,Tipy!NC22=Výsledky!$PH$8,Tipy!NC22=Výsledky!$PH$9),IF(VLOOKUP(Tipy!NC22,'Kategórie hráčov'!$A$2:$B$55,2,FALSE)=30,30,20),0))</f>
        <v>0</v>
      </c>
      <c r="PK28" s="125">
        <f>IF(ISBLANK($PM$3),"",IF(OR(Tipy!ND22=Výsledky!$PK$6,Tipy!ND22=Výsledky!$PK$7,Tipy!ND22=Výsledky!$PK$8,Tipy!ND22=Výsledky!$PK$9),IF(VLOOKUP(Tipy!ND22,'Kategórie hráčov'!$A$2:$B$55,2,FALSE)=30,30,20),0))</f>
        <v>0</v>
      </c>
      <c r="PL28" s="126">
        <f>IF(ISBLANK($PM$3),"",IF(ISBLANK(Tipy!MZ22),0,IF(OR(AND(Tipy!MZ22=Výsledky!$PK$3,OR(Tipy!NB22=Výsledky!$PM$3+1,Tipy!NB22=Výsledky!$PM$3-1)),AND(Tipy!NB22=Výsledky!$PM$3,OR(Tipy!MZ22=Výsledky!$PK$3+1,Tipy!MZ22=Výsledky!$PK$3-1))),10,0)))</f>
        <v>10</v>
      </c>
      <c r="PM28" s="129">
        <f>IF(ISBLANK($PM$3),"",IF(ISBLANK(Tipy!MZ22),"-",SUM(PH28:PL28)))</f>
        <v>10</v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5" x14ac:dyDescent="0.2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>
        <f>IF(ISBLANK($CA$3),"",IF(ISBLANK(Tipy!BL23),0,IF(AND(Tipy!BL23=Výsledky!$BY$3,Tipy!BN23=Výsledky!$CA$3),60,0)))</f>
        <v>0</v>
      </c>
      <c r="BW29" s="125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25">
        <f>IF(ISBLANK($CA$3),"",IF(OR(Tipy!BO23=Výsledky!$BV$6,Tipy!BO23=Výsledky!$BV$7,Tipy!BO23=Výsledky!$BV$8,Tipy!BO23=Výsledky!$BV$9),IF(VLOOKUP(Tipy!BO23,'Kategórie hráčov'!$A$2:$B$55,2,FALSE)=30,30,20),0))</f>
        <v>0</v>
      </c>
      <c r="BY29" s="125">
        <f>IF(ISBLANK($CA$3),"",IF(OR(Tipy!BP23=Výsledky!$BY$6,Tipy!BP23=Výsledky!$BY$7,Tipy!BP23=Výsledky!$BY$8,Tipy!BP23=Výsledky!$BY$9),IF(VLOOKUP(Tipy!BP23,'Kategórie hráčov'!$A$2:$B$55,2,FALSE)=30,30,20),0))</f>
        <v>0</v>
      </c>
      <c r="BZ29" s="126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29">
        <f>IF(ISBLANK($CA$3),"",IF(ISBLANK(Tipy!BL23),"-",SUM(BV29:BZ29)))</f>
        <v>0</v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>
        <f>IF(ISBLANK($LL$3),"",IF(ISBLANK(Tipy!JN23),0,IF(AND(Tipy!JN23=Výsledky!$LJ$3,Tipy!JP23=Výsledky!$LL$3),60,0)))</f>
        <v>0</v>
      </c>
      <c r="LH29" s="125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20</v>
      </c>
      <c r="LI29" s="125">
        <f>IF(ISBLANK($LL$3),"",IF(OR(Tipy!JQ23=Výsledky!$LG$6,Tipy!JQ23=Výsledky!$LG$7,Tipy!JQ23=Výsledky!$LG$8,Tipy!JQ23=Výsledky!$LG$9),IF(VLOOKUP(Tipy!JQ23,'Kategórie hráčov'!$A$2:$B$55,2,FALSE)=30,30,20),0))</f>
        <v>20</v>
      </c>
      <c r="LJ29" s="125">
        <f>IF(ISBLANK($LL$3),"",IF(OR(Tipy!JR23=Výsledky!$LJ$6,Tipy!JR23=Výsledky!$LJ$7,Tipy!JR23=Výsledky!$LJ$8,Tipy!JR23=Výsledky!$LJ$9),IF(VLOOKUP(Tipy!JR23,'Kategórie hráčov'!$A$2:$B$55,2,FALSE)=30,30,20),0))</f>
        <v>0</v>
      </c>
      <c r="LK29" s="126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29">
        <f>IF(ISBLANK($LL$3),"",IF(ISBLANK(Tipy!JN23),"-",SUM(LG29:LK29)))</f>
        <v>40</v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>
        <f>IF(ISBLANK($LZ$3),"",IF(ISBLANK(Tipy!JZ23),0,IF(AND(Tipy!JZ23=Výsledky!$LX$3,Tipy!KB23=Výsledky!$LZ$3),60,0)))</f>
        <v>0</v>
      </c>
      <c r="LV29" s="12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5">
        <f>IF(ISBLANK($LZ$3),"",IF(OR(Tipy!KC23=Výsledky!$LU$6,Tipy!KC23=Výsledky!$LU$7,Tipy!KC23=Výsledky!$LU$8,Tipy!KC23=Výsledky!$LU$9),IF(VLOOKUP(Tipy!KC23,'Kategórie hráčov'!$A$2:$B$69,2,FALSE)=30,30,20),0))</f>
        <v>20</v>
      </c>
      <c r="LX29" s="125">
        <f>IF(ISBLANK($LZ$3),"",IF(OR(Tipy!KD23=Výsledky!$LX$6,Tipy!KD23=Výsledky!$LX$7,Tipy!KD23=Výsledky!$LX$8,Tipy!KD23=Výsledky!$LX$9),IF(VLOOKUP(Tipy!KD23,'Kategórie hráčov'!$A$2:$B$69,2,FALSE)=30,30,20),0))</f>
        <v>0</v>
      </c>
      <c r="LY29" s="12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9">
        <f>IF(ISBLANK($LZ$3),"",IF(ISBLANK(Tipy!JZ23),"-",SUM(LU29:LY29)))</f>
        <v>20</v>
      </c>
      <c r="MA29" s="128"/>
      <c r="MB29" s="125">
        <f>IF(ISBLANK($MG$3),"",IF(ISBLANK(Tipy!KF23),0,IF(AND(Tipy!KF23=Výsledky!$ME$3,Tipy!KH23=Výsledky!$MG$3),60,0)))</f>
        <v>0</v>
      </c>
      <c r="MC29" s="125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25">
        <f>IF(ISBLANK($MG$3),"",IF(OR(Tipy!KI23=Výsledky!$MB$6,Tipy!KI23=Výsledky!$MB$7,Tipy!KI23=Výsledky!$MB$8,Tipy!KI23=Výsledky!$MB$9),IF(VLOOKUP(Tipy!KI23,'Kategórie hráčov'!$A$2:$B$55,2,FALSE)=30,30,20),0))</f>
        <v>0</v>
      </c>
      <c r="ME29" s="125">
        <f>IF(ISBLANK($MG$3),"",IF(OR(Tipy!KJ23=Výsledky!$ME$6,Tipy!KJ23=Výsledky!$ME$7,Tipy!KJ23=Výsledky!$ME$8,Tipy!KJ23=Výsledky!$ME$9),IF(VLOOKUP(Tipy!KJ23,'Kategórie hráčov'!$A$2:$B$55,2,FALSE)=30,30,20),0))</f>
        <v>0</v>
      </c>
      <c r="MF29" s="126">
        <f>IF(ISBLANK($MG$3),"",IF(ISBLANK(Tipy!KF23),0,IF(OR(AND(Tipy!KF23=Výsledky!$ME$3,OR(Tipy!KH23=Výsledky!$MG$3+1,Tipy!KH23=Výsledky!$MG$3-1)),AND(Tipy!KH23=Výsledky!$MG$3,OR(Tipy!KF23=Výsledky!$ME$3+1,Tipy!KF23=Výsledky!$ME$3-1))),10,0)))</f>
        <v>10</v>
      </c>
      <c r="MG29" s="129">
        <f>IF(ISBLANK($MG$3),"",IF(ISBLANK(Tipy!KF23),"-",SUM(MB29:MF29)))</f>
        <v>10</v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>
        <f>IF(ISBLANK($MU$3),"",IF(ISBLANK(Tipy!KR23),0,IF(AND(Tipy!KR23=Výsledky!$MS$3,Tipy!KT23=Výsledky!$MU$3),60,0)))</f>
        <v>0</v>
      </c>
      <c r="MQ29" s="125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20</v>
      </c>
      <c r="MR29" s="125">
        <f>IF(ISBLANK($MU$3),"",IF(OR(Tipy!KU23=Výsledky!$MP$6,Tipy!KU23=Výsledky!$MP$7,Tipy!KU23=Výsledky!$MP$8,Tipy!KU23=Výsledky!$MP$9),IF(VLOOKUP(Tipy!KU23,'Kategórie hráčov'!$A$2:$B$55,2,FALSE)=30,30,20),0))</f>
        <v>20</v>
      </c>
      <c r="MS29" s="125">
        <f>IF(ISBLANK($MU$3),"",IF(OR(Tipy!KV23=Výsledky!$MS$6,Tipy!KV23=Výsledky!$MS$7,Tipy!KV23=Výsledky!$MS$8,Tipy!KV23=Výsledky!$MS$9),IF(VLOOKUP(Tipy!KV23,'Kategórie hráčov'!$A$2:$B$55,2,FALSE)=30,30,20),0))</f>
        <v>0</v>
      </c>
      <c r="MT29" s="126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29">
        <f>IF(ISBLANK($MU$3),"",IF(ISBLANK(Tipy!KR23),"-",SUM(MP29:MT29)))</f>
        <v>40</v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>
        <f>IF(ISBLANK($NI$3),"",IF(ISBLANK(Tipy!LD23),0,IF(AND(Tipy!LD23=Výsledky!$NG$3,Tipy!LF23=Výsledky!$NI$3),60,0)))</f>
        <v>0</v>
      </c>
      <c r="NE29" s="125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20</v>
      </c>
      <c r="NF29" s="125">
        <f>IF(ISBLANK($NI$3),"",IF(OR(Tipy!LG23=Výsledky!$ND$6,Tipy!LG23=Výsledky!$ND$7,Tipy!LG23=Výsledky!$ND$8,Tipy!LG23=Výsledky!$ND$9),IF(VLOOKUP(Tipy!LG23,'Kategórie hráčov'!$A$2:$B$55,2,FALSE)=30,30,20),0))</f>
        <v>20</v>
      </c>
      <c r="NG29" s="125">
        <f>IF(ISBLANK($NI$3),"",IF(OR(Tipy!LH23=Výsledky!$NG$6,Tipy!LH23=Výsledky!$NG$7,Tipy!LH23=Výsledky!$NG$8,Tipy!LH23=Výsledky!$NG$9),IF(VLOOKUP(Tipy!LH23,'Kategórie hráčov'!$A$2:$B$55,2,FALSE)=30,30,20),0))</f>
        <v>0</v>
      </c>
      <c r="NH29" s="126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29">
        <f>IF(ISBLANK($NI$3),"",IF(ISBLANK(Tipy!LD23),"-",SUM(ND29:NH29)))</f>
        <v>40</v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>
        <f>IF(ISBLANK($NW$3),"",IF(ISBLANK(Tipy!LP23),0,IF(AND(Tipy!LP23=Výsledky!$NU$3,Tipy!LR23=Výsledky!$NW$3),60,0)))</f>
        <v>0</v>
      </c>
      <c r="NS29" s="125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20</v>
      </c>
      <c r="NT29" s="125">
        <f>IF(ISBLANK($NW$3),"",IF(OR(Tipy!LS23=Výsledky!$NR$6,Tipy!LS23=Výsledky!$NR$7,Tipy!LS23=Výsledky!$NR$8,Tipy!LS23=Výsledky!$NR$9),IF(VLOOKUP(Tipy!LS23,'Kategórie hráčov'!$A$2:$B$55,2,FALSE)=30,30,20),0))</f>
        <v>20</v>
      </c>
      <c r="NU29" s="125">
        <f>IF(ISBLANK($NW$3),"",IF(OR(Tipy!LT23=Výsledky!$NU$6,Tipy!LT23=Výsledky!$NU$7,Tipy!LT23=Výsledky!$NU$8,Tipy!LT23=Výsledky!$NU$9),IF(VLOOKUP(Tipy!LT23,'Kategórie hráčov'!$A$2:$B$55,2,FALSE)=30,30,20),0))</f>
        <v>30</v>
      </c>
      <c r="NV29" s="126">
        <f>IF(ISBLANK($NW$3),"",IF(ISBLANK(Tipy!LP23),0,IF(OR(AND(Tipy!LP23=Výsledky!$NU$3,OR(Tipy!LR23=Výsledky!$NW$3+1,Tipy!LR23=Výsledky!$NW$3-1)),AND(Tipy!LR23=Výsledky!$NW$3,OR(Tipy!LP23=Výsledky!$NU$3+1,Tipy!LP23=Výsledky!$NU$3-1))),10,0)))</f>
        <v>10</v>
      </c>
      <c r="NW29" s="129">
        <f>IF(ISBLANK($NW$3),"",IF(ISBLANK(Tipy!LP23),"-",SUM(NR29:NV29)))</f>
        <v>80</v>
      </c>
      <c r="NX29" s="128"/>
      <c r="NY29" s="125">
        <f>IF(ISBLANK($OD$3),"",IF(ISBLANK(Tipy!LV23),0,IF(AND(Tipy!LV23=Výsledky!$OB$3,Tipy!LX23=Výsledky!$OD$3),60,0)))</f>
        <v>0</v>
      </c>
      <c r="NZ29" s="125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20</v>
      </c>
      <c r="OA29" s="125">
        <f>IF(ISBLANK($OD$3),"",IF(OR(Tipy!LY23=Výsledky!$NY$6,Tipy!LY23=Výsledky!$NY$7,Tipy!LY23=Výsledky!$NY$8,Tipy!LY23=Výsledky!$NY$9),IF(VLOOKUP(Tipy!LY23,'Kategórie hráčov'!$A$2:$B$55,2,FALSE)=30,30,20),0))</f>
        <v>0</v>
      </c>
      <c r="OB29" s="125">
        <f>IF(ISBLANK($OD$3),"",IF(OR(Tipy!LZ23=Výsledky!$OB$6,Tipy!LZ23=Výsledky!$OB$7,Tipy!LZ23=Výsledky!$OB$8,Tipy!LZ23=Výsledky!$OB$9),IF(VLOOKUP(Tipy!LZ23,'Kategórie hráčov'!$A$2:$B$55,2,FALSE)=30,30,20),0))</f>
        <v>30</v>
      </c>
      <c r="OC29" s="126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29">
        <f>IF(ISBLANK($OD$3),"",IF(ISBLANK(Tipy!LV23),"-",SUM(NY29:OC29)))</f>
        <v>50</v>
      </c>
      <c r="OE29" s="128"/>
      <c r="OF29" s="125">
        <f>IF(ISBLANK($OK$3),"",IF(ISBLANK(Tipy!MB23),0,IF(AND(Tipy!MB23=Výsledky!$OI$3,Tipy!MD23=Výsledky!$OK$3),60,0)))</f>
        <v>0</v>
      </c>
      <c r="OG29" s="125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20</v>
      </c>
      <c r="OH29" s="125">
        <f>IF(ISBLANK($OK$3),"",IF(OR(Tipy!ME23=Výsledky!$OF$6,Tipy!ME23=Výsledky!$OF$7,Tipy!ME23=Výsledky!$OF$8,Tipy!ME23=Výsledky!$OF$9),IF(VLOOKUP(Tipy!ME23,'Kategórie hráčov'!$A$2:$B$55,2,FALSE)=30,30,20),0))</f>
        <v>20</v>
      </c>
      <c r="OI29" s="125">
        <f>IF(ISBLANK($OK$3),"",IF(OR(Tipy!MF23=Výsledky!$OI$6,Tipy!MF23=Výsledky!$OI$7,Tipy!MF23=Výsledky!$OI$8,Tipy!MF23=Výsledky!$OI$9),IF(VLOOKUP(Tipy!MF23,'Kategórie hráčov'!$A$2:$B$55,2,FALSE)=30,30,20),0))</f>
        <v>0</v>
      </c>
      <c r="OJ29" s="126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29">
        <f>IF(ISBLANK($OK$3),"",IF(ISBLANK(Tipy!MB23),"-",SUM(OF29:OJ29)))</f>
        <v>40</v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>
        <f>IF(ISBLANK($OY$3),"",IF(ISBLANK(Tipy!MN23),0,IF(AND(Tipy!MN23=Výsledky!$OW$3,Tipy!MP23=Výsledky!$OY$3),60,0)))</f>
        <v>0</v>
      </c>
      <c r="OU29" s="125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20</v>
      </c>
      <c r="OV29" s="125">
        <f>IF(ISBLANK($OY$3),"",IF(OR(Tipy!MQ23=Výsledky!$OT$6,Tipy!MQ23=Výsledky!$OT$7,Tipy!MQ23=Výsledky!$OT$8,Tipy!MQ23=Výsledky!$OT$9),IF(VLOOKUP(Tipy!MQ23,'Kategórie hráčov'!$A$2:$B$55,2,FALSE)=30,30,20),0))</f>
        <v>0</v>
      </c>
      <c r="OW29" s="125">
        <f>IF(ISBLANK($OY$3),"",IF(OR(Tipy!MR23=Výsledky!$OW$6,Tipy!MR23=Výsledky!$OW$7,Tipy!MR23=Výsledky!$OW$8,Tipy!MR23=Výsledky!$OW$9),IF(VLOOKUP(Tipy!MR23,'Kategórie hráčov'!$A$2:$B$55,2,FALSE)=30,30,20),0))</f>
        <v>20</v>
      </c>
      <c r="OX29" s="126">
        <f>IF(ISBLANK($OY$3),"",IF(ISBLANK(Tipy!MN23),0,IF(OR(AND(Tipy!MN23=Výsledky!$OW$3,OR(Tipy!MP23=Výsledky!$OY$3+1,Tipy!MP23=Výsledky!$OY$3-1)),AND(Tipy!MP23=Výsledky!$OY$3,OR(Tipy!MN23=Výsledky!$OW$3+1,Tipy!MN23=Výsledky!$OW$3-1))),10,0)))</f>
        <v>10</v>
      </c>
      <c r="OY29" s="129">
        <f>IF(ISBLANK($OY$3),"",IF(ISBLANK(Tipy!MN23),"-",SUM(OT29:OX29)))</f>
        <v>50</v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>
        <f>IF(ISBLANK($PM$3),"",IF(ISBLANK(Tipy!MZ23),0,IF(AND(Tipy!MZ23=Výsledky!$PK$3,Tipy!NB23=Výsledky!$PM$3),60,0)))</f>
        <v>0</v>
      </c>
      <c r="PI29" s="125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>0</v>
      </c>
      <c r="PJ29" s="125">
        <f>IF(ISBLANK($PM$3),"",IF(OR(Tipy!NC23=Výsledky!$PH$6,Tipy!NC23=Výsledky!$PH$7,Tipy!NC23=Výsledky!$PH$8,Tipy!NC23=Výsledky!$PH$9),IF(VLOOKUP(Tipy!NC23,'Kategórie hráčov'!$A$2:$B$55,2,FALSE)=30,30,20),0))</f>
        <v>0</v>
      </c>
      <c r="PK29" s="125">
        <f>IF(ISBLANK($PM$3),"",IF(OR(Tipy!ND23=Výsledky!$PK$6,Tipy!ND23=Výsledky!$PK$7,Tipy!ND23=Výsledky!$PK$8,Tipy!ND23=Výsledky!$PK$9),IF(VLOOKUP(Tipy!ND23,'Kategórie hráčov'!$A$2:$B$55,2,FALSE)=30,30,20),0))</f>
        <v>20</v>
      </c>
      <c r="PL29" s="126">
        <f>IF(ISBLANK($PM$3),"",IF(ISBLANK(Tipy!MZ23),0,IF(OR(AND(Tipy!MZ23=Výsledky!$PK$3,OR(Tipy!NB23=Výsledky!$PM$3+1,Tipy!NB23=Výsledky!$PM$3-1)),AND(Tipy!NB23=Výsledky!$PM$3,OR(Tipy!MZ23=Výsledky!$PK$3+1,Tipy!MZ23=Výsledky!$PK$3-1))),10,0)))</f>
        <v>0</v>
      </c>
      <c r="PM29" s="129">
        <f>IF(ISBLANK($PM$3),"",IF(ISBLANK(Tipy!MZ23),"-",SUM(PH29:PL29)))</f>
        <v>20</v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5" x14ac:dyDescent="0.2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>
        <f>IF(ISBLANK($CA$3),"",IF(ISBLANK(Tipy!BL24),0,IF(AND(Tipy!BL24=Výsledky!$BY$3,Tipy!BN24=Výsledky!$CA$3),60,0)))</f>
        <v>0</v>
      </c>
      <c r="BW30" s="125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0</v>
      </c>
      <c r="BX30" s="125">
        <f>IF(ISBLANK($CA$3),"",IF(OR(Tipy!BO24=Výsledky!$BV$6,Tipy!BO24=Výsledky!$BV$7,Tipy!BO24=Výsledky!$BV$8,Tipy!BO24=Výsledky!$BV$9),IF(VLOOKUP(Tipy!BO24,'Kategórie hráčov'!$A$2:$B$55,2,FALSE)=30,30,20),0))</f>
        <v>0</v>
      </c>
      <c r="BY30" s="125">
        <f>IF(ISBLANK($CA$3),"",IF(OR(Tipy!BP24=Výsledky!$BY$6,Tipy!BP24=Výsledky!$BY$7,Tipy!BP24=Výsledky!$BY$8,Tipy!BP24=Výsledky!$BY$9),IF(VLOOKUP(Tipy!BP24,'Kategórie hráčov'!$A$2:$B$55,2,FALSE)=30,30,20),0))</f>
        <v>0</v>
      </c>
      <c r="BZ30" s="126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29">
        <f>IF(ISBLANK($CA$3),"",IF(ISBLANK(Tipy!BL24),"-",SUM(BV30:BZ30)))</f>
        <v>0</v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>
        <f>IF(ISBLANK($LL$3),"",IF(ISBLANK(Tipy!JN24),0,IF(AND(Tipy!JN24=Výsledky!$LJ$3,Tipy!JP24=Výsledky!$LL$3),60,0)))</f>
        <v>0</v>
      </c>
      <c r="LH30" s="125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25">
        <f>IF(ISBLANK($LL$3),"",IF(OR(Tipy!JQ24=Výsledky!$LG$6,Tipy!JQ24=Výsledky!$LG$7,Tipy!JQ24=Výsledky!$LG$8,Tipy!JQ24=Výsledky!$LG$9),IF(VLOOKUP(Tipy!JQ24,'Kategórie hráčov'!$A$2:$B$55,2,FALSE)=30,30,20),0))</f>
        <v>0</v>
      </c>
      <c r="LJ30" s="125">
        <f>IF(ISBLANK($LL$3),"",IF(OR(Tipy!JR24=Výsledky!$LJ$6,Tipy!JR24=Výsledky!$LJ$7,Tipy!JR24=Výsledky!$LJ$8,Tipy!JR24=Výsledky!$LJ$9),IF(VLOOKUP(Tipy!JR24,'Kategórie hráčov'!$A$2:$B$55,2,FALSE)=30,30,20),0))</f>
        <v>0</v>
      </c>
      <c r="LK30" s="126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29">
        <f>IF(ISBLANK($LL$3),"",IF(ISBLANK(Tipy!JN24),"-",SUM(LG30:LK30)))</f>
        <v>20</v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>
        <f>IF(ISBLANK($LZ$3),"",IF(ISBLANK(Tipy!JZ24),0,IF(AND(Tipy!JZ24=Výsledky!$LX$3,Tipy!KB24=Výsledky!$LZ$3),60,0)))</f>
        <v>0</v>
      </c>
      <c r="LV30" s="12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5">
        <f>IF(ISBLANK($LZ$3),"",IF(OR(Tipy!KC24=Výsledky!$LU$6,Tipy!KC24=Výsledky!$LU$7,Tipy!KC24=Výsledky!$LU$8,Tipy!KC24=Výsledky!$LU$9),IF(VLOOKUP(Tipy!KC24,'Kategórie hráčov'!$A$2:$B$69,2,FALSE)=30,30,20),0))</f>
        <v>20</v>
      </c>
      <c r="LX30" s="125">
        <f>IF(ISBLANK($LZ$3),"",IF(OR(Tipy!KD24=Výsledky!$LX$6,Tipy!KD24=Výsledky!$LX$7,Tipy!KD24=Výsledky!$LX$8,Tipy!KD24=Výsledky!$LX$9),IF(VLOOKUP(Tipy!KD24,'Kategórie hráčov'!$A$2:$B$69,2,FALSE)=30,30,20),0))</f>
        <v>0</v>
      </c>
      <c r="LY30" s="12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9">
        <f>IF(ISBLANK($LZ$3),"",IF(ISBLANK(Tipy!JZ24),"-",SUM(LU30:LY30)))</f>
        <v>20</v>
      </c>
      <c r="MA30" s="128"/>
      <c r="MB30" s="125">
        <f>IF(ISBLANK($MG$3),"",IF(ISBLANK(Tipy!KF24),0,IF(AND(Tipy!KF24=Výsledky!$ME$3,Tipy!KH24=Výsledky!$MG$3),60,0)))</f>
        <v>0</v>
      </c>
      <c r="MC30" s="125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125">
        <f>IF(ISBLANK($MG$3),"",IF(OR(Tipy!KI24=Výsledky!$MB$6,Tipy!KI24=Výsledky!$MB$7,Tipy!KI24=Výsledky!$MB$8,Tipy!KI24=Výsledky!$MB$9),IF(VLOOKUP(Tipy!KI24,'Kategórie hráčov'!$A$2:$B$55,2,FALSE)=30,30,20),0))</f>
        <v>0</v>
      </c>
      <c r="ME30" s="125">
        <f>IF(ISBLANK($MG$3),"",IF(OR(Tipy!KJ24=Výsledky!$ME$6,Tipy!KJ24=Výsledky!$ME$7,Tipy!KJ24=Výsledky!$ME$8,Tipy!KJ24=Výsledky!$ME$9),IF(VLOOKUP(Tipy!KJ24,'Kategórie hráčov'!$A$2:$B$55,2,FALSE)=30,30,20),0))</f>
        <v>0</v>
      </c>
      <c r="MF30" s="126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29">
        <f>IF(ISBLANK($MG$3),"",IF(ISBLANK(Tipy!KF24),"-",SUM(MB30:MF30)))</f>
        <v>0</v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>
        <f>IF(ISBLANK($MU$3),"",IF(ISBLANK(Tipy!KR24),0,IF(AND(Tipy!KR24=Výsledky!$MS$3,Tipy!KT24=Výsledky!$MU$3),60,0)))</f>
        <v>0</v>
      </c>
      <c r="MQ30" s="125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125">
        <f>IF(ISBLANK($MU$3),"",IF(OR(Tipy!KU24=Výsledky!$MP$6,Tipy!KU24=Výsledky!$MP$7,Tipy!KU24=Výsledky!$MP$8,Tipy!KU24=Výsledky!$MP$9),IF(VLOOKUP(Tipy!KU24,'Kategórie hráčov'!$A$2:$B$55,2,FALSE)=30,30,20),0))</f>
        <v>20</v>
      </c>
      <c r="MS30" s="125">
        <f>IF(ISBLANK($MU$3),"",IF(OR(Tipy!KV24=Výsledky!$MS$6,Tipy!KV24=Výsledky!$MS$7,Tipy!KV24=Výsledky!$MS$8,Tipy!KV24=Výsledky!$MS$9),IF(VLOOKUP(Tipy!KV24,'Kategórie hráčov'!$A$2:$B$55,2,FALSE)=30,30,20),0))</f>
        <v>0</v>
      </c>
      <c r="MT30" s="126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29">
        <f>IF(ISBLANK($MU$3),"",IF(ISBLANK(Tipy!KR24),"-",SUM(MP30:MT30)))</f>
        <v>40</v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>
        <f>IF(ISBLANK($NI$3),"",IF(ISBLANK(Tipy!LD24),0,IF(AND(Tipy!LD24=Výsledky!$NG$3,Tipy!LF24=Výsledky!$NI$3),60,0)))</f>
        <v>0</v>
      </c>
      <c r="NE30" s="125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20</v>
      </c>
      <c r="NF30" s="125">
        <f>IF(ISBLANK($NI$3),"",IF(OR(Tipy!LG24=Výsledky!$ND$6,Tipy!LG24=Výsledky!$ND$7,Tipy!LG24=Výsledky!$ND$8,Tipy!LG24=Výsledky!$ND$9),IF(VLOOKUP(Tipy!LG24,'Kategórie hráčov'!$A$2:$B$55,2,FALSE)=30,30,20),0))</f>
        <v>20</v>
      </c>
      <c r="NG30" s="125">
        <f>IF(ISBLANK($NI$3),"",IF(OR(Tipy!LH24=Výsledky!$NG$6,Tipy!LH24=Výsledky!$NG$7,Tipy!LH24=Výsledky!$NG$8,Tipy!LH24=Výsledky!$NG$9),IF(VLOOKUP(Tipy!LH24,'Kategórie hráčov'!$A$2:$B$55,2,FALSE)=30,30,20),0))</f>
        <v>30</v>
      </c>
      <c r="NH30" s="126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29">
        <f>IF(ISBLANK($NI$3),"",IF(ISBLANK(Tipy!LD24),"-",SUM(ND30:NH30)))</f>
        <v>70</v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>
        <f>IF(ISBLANK($NW$3),"",IF(ISBLANK(Tipy!LP24),0,IF(AND(Tipy!LP24=Výsledky!$NU$3,Tipy!LR24=Výsledky!$NW$3),60,0)))</f>
        <v>0</v>
      </c>
      <c r="NS30" s="125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25">
        <f>IF(ISBLANK($NW$3),"",IF(OR(Tipy!LS24=Výsledky!$NR$6,Tipy!LS24=Výsledky!$NR$7,Tipy!LS24=Výsledky!$NR$8,Tipy!LS24=Výsledky!$NR$9),IF(VLOOKUP(Tipy!LS24,'Kategórie hráčov'!$A$2:$B$55,2,FALSE)=30,30,20),0))</f>
        <v>0</v>
      </c>
      <c r="NU30" s="125">
        <f>IF(ISBLANK($NW$3),"",IF(OR(Tipy!LT24=Výsledky!$NU$6,Tipy!LT24=Výsledky!$NU$7,Tipy!LT24=Výsledky!$NU$8,Tipy!LT24=Výsledky!$NU$9),IF(VLOOKUP(Tipy!LT24,'Kategórie hráčov'!$A$2:$B$55,2,FALSE)=30,30,20),0))</f>
        <v>0</v>
      </c>
      <c r="NV30" s="126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29">
        <f>IF(ISBLANK($NW$3),"",IF(ISBLANK(Tipy!LP24),"-",SUM(NR30:NV30)))</f>
        <v>20</v>
      </c>
      <c r="NX30" s="128"/>
      <c r="NY30" s="125">
        <f>IF(ISBLANK($OD$3),"",IF(ISBLANK(Tipy!LV24),0,IF(AND(Tipy!LV24=Výsledky!$OB$3,Tipy!LX24=Výsledky!$OD$3),60,0)))</f>
        <v>0</v>
      </c>
      <c r="NZ30" s="125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25">
        <f>IF(ISBLANK($OD$3),"",IF(OR(Tipy!LY24=Výsledky!$NY$6,Tipy!LY24=Výsledky!$NY$7,Tipy!LY24=Výsledky!$NY$8,Tipy!LY24=Výsledky!$NY$9),IF(VLOOKUP(Tipy!LY24,'Kategórie hráčov'!$A$2:$B$55,2,FALSE)=30,30,20),0))</f>
        <v>20</v>
      </c>
      <c r="OB30" s="125">
        <f>IF(ISBLANK($OD$3),"",IF(OR(Tipy!LZ24=Výsledky!$OB$6,Tipy!LZ24=Výsledky!$OB$7,Tipy!LZ24=Výsledky!$OB$8,Tipy!LZ24=Výsledky!$OB$9),IF(VLOOKUP(Tipy!LZ24,'Kategórie hráčov'!$A$2:$B$55,2,FALSE)=30,30,20),0))</f>
        <v>0</v>
      </c>
      <c r="OC30" s="126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29">
        <f>IF(ISBLANK($OD$3),"",IF(ISBLANK(Tipy!LV24),"-",SUM(NY30:OC30)))</f>
        <v>40</v>
      </c>
      <c r="OE30" s="128"/>
      <c r="OF30" s="125">
        <f>IF(ISBLANK($OK$3),"",IF(ISBLANK(Tipy!MB24),0,IF(AND(Tipy!MB24=Výsledky!$OI$3,Tipy!MD24=Výsledky!$OK$3),60,0)))</f>
        <v>0</v>
      </c>
      <c r="OG30" s="125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20</v>
      </c>
      <c r="OH30" s="125">
        <f>IF(ISBLANK($OK$3),"",IF(OR(Tipy!ME24=Výsledky!$OF$6,Tipy!ME24=Výsledky!$OF$7,Tipy!ME24=Výsledky!$OF$8,Tipy!ME24=Výsledky!$OF$9),IF(VLOOKUP(Tipy!ME24,'Kategórie hráčov'!$A$2:$B$55,2,FALSE)=30,30,20),0))</f>
        <v>20</v>
      </c>
      <c r="OI30" s="125">
        <f>IF(ISBLANK($OK$3),"",IF(OR(Tipy!MF24=Výsledky!$OI$6,Tipy!MF24=Výsledky!$OI$7,Tipy!MF24=Výsledky!$OI$8,Tipy!MF24=Výsledky!$OI$9),IF(VLOOKUP(Tipy!MF24,'Kategórie hráčov'!$A$2:$B$55,2,FALSE)=30,30,20),0))</f>
        <v>0</v>
      </c>
      <c r="OJ30" s="126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29">
        <f>IF(ISBLANK($OK$3),"",IF(ISBLANK(Tipy!MB24),"-",SUM(OF30:OJ30)))</f>
        <v>40</v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>
        <f>IF(ISBLANK($OY$3),"",IF(ISBLANK(Tipy!MN24),0,IF(AND(Tipy!MN24=Výsledky!$OW$3,Tipy!MP24=Výsledky!$OY$3),60,0)))</f>
        <v>0</v>
      </c>
      <c r="OU30" s="125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20</v>
      </c>
      <c r="OV30" s="125">
        <f>IF(ISBLANK($OY$3),"",IF(OR(Tipy!MQ24=Výsledky!$OT$6,Tipy!MQ24=Výsledky!$OT$7,Tipy!MQ24=Výsledky!$OT$8,Tipy!MQ24=Výsledky!$OT$9),IF(VLOOKUP(Tipy!MQ24,'Kategórie hráčov'!$A$2:$B$55,2,FALSE)=30,30,20),0))</f>
        <v>0</v>
      </c>
      <c r="OW30" s="125">
        <f>IF(ISBLANK($OY$3),"",IF(OR(Tipy!MR24=Výsledky!$OW$6,Tipy!MR24=Výsledky!$OW$7,Tipy!MR24=Výsledky!$OW$8,Tipy!MR24=Výsledky!$OW$9),IF(VLOOKUP(Tipy!MR24,'Kategórie hráčov'!$A$2:$B$55,2,FALSE)=30,30,20),0))</f>
        <v>0</v>
      </c>
      <c r="OX30" s="126">
        <f>IF(ISBLANK($OY$3),"",IF(ISBLANK(Tipy!MN24),0,IF(OR(AND(Tipy!MN24=Výsledky!$OW$3,OR(Tipy!MP24=Výsledky!$OY$3+1,Tipy!MP24=Výsledky!$OY$3-1)),AND(Tipy!MP24=Výsledky!$OY$3,OR(Tipy!MN24=Výsledky!$OW$3+1,Tipy!MN24=Výsledky!$OW$3-1))),10,0)))</f>
        <v>10</v>
      </c>
      <c r="OY30" s="129">
        <f>IF(ISBLANK($OY$3),"",IF(ISBLANK(Tipy!MN24),"-",SUM(OT30:OX30)))</f>
        <v>30</v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>
        <f>IF(ISBLANK($PM$3),"",IF(ISBLANK(Tipy!MZ24),0,IF(AND(Tipy!MZ24=Výsledky!$PK$3,Tipy!NB24=Výsledky!$PM$3),60,0)))</f>
        <v>0</v>
      </c>
      <c r="PI30" s="125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>0</v>
      </c>
      <c r="PJ30" s="125">
        <f>IF(ISBLANK($PM$3),"",IF(OR(Tipy!NC24=Výsledky!$PH$6,Tipy!NC24=Výsledky!$PH$7,Tipy!NC24=Výsledky!$PH$8,Tipy!NC24=Výsledky!$PH$9),IF(VLOOKUP(Tipy!NC24,'Kategórie hráčov'!$A$2:$B$55,2,FALSE)=30,30,20),0))</f>
        <v>0</v>
      </c>
      <c r="PK30" s="125">
        <f>IF(ISBLANK($PM$3),"",IF(OR(Tipy!ND24=Výsledky!$PK$6,Tipy!ND24=Výsledky!$PK$7,Tipy!ND24=Výsledky!$PK$8,Tipy!ND24=Výsledky!$PK$9),IF(VLOOKUP(Tipy!ND24,'Kategórie hráčov'!$A$2:$B$55,2,FALSE)=30,30,20),0))</f>
        <v>0</v>
      </c>
      <c r="PL30" s="126">
        <f>IF(ISBLANK($PM$3),"",IF(ISBLANK(Tipy!MZ24),0,IF(OR(AND(Tipy!MZ24=Výsledky!$PK$3,OR(Tipy!NB24=Výsledky!$PM$3+1,Tipy!NB24=Výsledky!$PM$3-1)),AND(Tipy!NB24=Výsledky!$PM$3,OR(Tipy!MZ24=Výsledky!$PK$3+1,Tipy!MZ24=Výsledky!$PK$3-1))),10,0)))</f>
        <v>0</v>
      </c>
      <c r="PM30" s="129">
        <f>IF(ISBLANK($PM$3),"",IF(ISBLANK(Tipy!MZ24),"-",SUM(PH30:PL30)))</f>
        <v>0</v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5" x14ac:dyDescent="0.2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>
        <f>IF(ISBLANK($CA$3),"",IF(ISBLANK(Tipy!BL25),0,IF(AND(Tipy!BL25=Výsledky!$BY$3,Tipy!BN25=Výsledky!$CA$3),60,0)))</f>
        <v>0</v>
      </c>
      <c r="BW31" s="125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125">
        <f>IF(ISBLANK($CA$3),"",IF(OR(Tipy!BO25=Výsledky!$BV$6,Tipy!BO25=Výsledky!$BV$7,Tipy!BO25=Výsledky!$BV$8,Tipy!BO25=Výsledky!$BV$9),IF(VLOOKUP(Tipy!BO25,'Kategórie hráčov'!$A$2:$B$55,2,FALSE)=30,30,20),0))</f>
        <v>0</v>
      </c>
      <c r="BY31" s="125">
        <f>IF(ISBLANK($CA$3),"",IF(OR(Tipy!BP25=Výsledky!$BY$6,Tipy!BP25=Výsledky!$BY$7,Tipy!BP25=Výsledky!$BY$8,Tipy!BP25=Výsledky!$BY$9),IF(VLOOKUP(Tipy!BP25,'Kategórie hráčov'!$A$2:$B$55,2,FALSE)=30,30,20),0))</f>
        <v>0</v>
      </c>
      <c r="BZ31" s="126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29">
        <f>IF(ISBLANK($CA$3),"",IF(ISBLANK(Tipy!BL25),"-",SUM(BV31:BZ31)))</f>
        <v>0</v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>
        <f>IF(ISBLANK($LL$3),"",IF(ISBLANK(Tipy!JN25),0,IF(AND(Tipy!JN25=Výsledky!$LJ$3,Tipy!JP25=Výsledky!$LL$3),60,0)))</f>
        <v>0</v>
      </c>
      <c r="LH31" s="125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25">
        <f>IF(ISBLANK($LL$3),"",IF(OR(Tipy!JQ25=Výsledky!$LG$6,Tipy!JQ25=Výsledky!$LG$7,Tipy!JQ25=Výsledky!$LG$8,Tipy!JQ25=Výsledky!$LG$9),IF(VLOOKUP(Tipy!JQ25,'Kategórie hráčov'!$A$2:$B$55,2,FALSE)=30,30,20),0))</f>
        <v>0</v>
      </c>
      <c r="LJ31" s="125">
        <f>IF(ISBLANK($LL$3),"",IF(OR(Tipy!JR25=Výsledky!$LJ$6,Tipy!JR25=Výsledky!$LJ$7,Tipy!JR25=Výsledky!$LJ$8,Tipy!JR25=Výsledky!$LJ$9),IF(VLOOKUP(Tipy!JR25,'Kategórie hráčov'!$A$2:$B$55,2,FALSE)=30,30,20),0))</f>
        <v>0</v>
      </c>
      <c r="LK31" s="126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129">
        <f>IF(ISBLANK($LL$3),"",IF(ISBLANK(Tipy!JN25),"-",SUM(LG31:LK31)))</f>
        <v>20</v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>
        <f>IF(ISBLANK($LZ$3),"",IF(ISBLANK(Tipy!JZ25),0,IF(AND(Tipy!JZ25=Výsledky!$LX$3,Tipy!KB25=Výsledky!$LZ$3),60,0)))</f>
        <v>0</v>
      </c>
      <c r="LV31" s="12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5">
        <f>IF(ISBLANK($LZ$3),"",IF(OR(Tipy!KC25=Výsledky!$LU$6,Tipy!KC25=Výsledky!$LU$7,Tipy!KC25=Výsledky!$LU$8,Tipy!KC25=Výsledky!$LU$9),IF(VLOOKUP(Tipy!KC25,'Kategórie hráčov'!$A$2:$B$69,2,FALSE)=30,30,20),0))</f>
        <v>0</v>
      </c>
      <c r="LX31" s="125">
        <f>IF(ISBLANK($LZ$3),"",IF(OR(Tipy!KD25=Výsledky!$LX$6,Tipy!KD25=Výsledky!$LX$7,Tipy!KD25=Výsledky!$LX$8,Tipy!KD25=Výsledky!$LX$9),IF(VLOOKUP(Tipy!KD25,'Kategórie hráčov'!$A$2:$B$69,2,FALSE)=30,30,20),0))</f>
        <v>0</v>
      </c>
      <c r="LY31" s="12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9">
        <f>IF(ISBLANK($LZ$3),"",IF(ISBLANK(Tipy!JZ25),"-",SUM(LU31:LY31)))</f>
        <v>0</v>
      </c>
      <c r="MA31" s="128"/>
      <c r="MB31" s="125">
        <f>IF(ISBLANK($MG$3),"",IF(ISBLANK(Tipy!KF25),0,IF(AND(Tipy!KF25=Výsledky!$ME$3,Tipy!KH25=Výsledky!$MG$3),60,0)))</f>
        <v>0</v>
      </c>
      <c r="MC31" s="125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20</v>
      </c>
      <c r="MD31" s="125">
        <f>IF(ISBLANK($MG$3),"",IF(OR(Tipy!KI25=Výsledky!$MB$6,Tipy!KI25=Výsledky!$MB$7,Tipy!KI25=Výsledky!$MB$8,Tipy!KI25=Výsledky!$MB$9),IF(VLOOKUP(Tipy!KI25,'Kategórie hráčov'!$A$2:$B$70,2,FALSE)=30,30,20),0))</f>
        <v>20</v>
      </c>
      <c r="ME31" s="125">
        <f>IF(ISBLANK($MG$3),"",IF(OR(Tipy!KJ25=Výsledky!$ME$6,Tipy!KJ25=Výsledky!$ME$7,Tipy!KJ25=Výsledky!$ME$8,Tipy!KJ25=Výsledky!$ME$9),IF(VLOOKUP(Tipy!KJ25,'Kategórie hráčov'!$A$2:$B$55,2,FALSE)=30,30,20),0))</f>
        <v>0</v>
      </c>
      <c r="MF31" s="126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29">
        <f>IF(ISBLANK($MG$3),"",IF(ISBLANK(Tipy!KF25),"-",SUM(MB31:MF31)))</f>
        <v>40</v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>
        <f>IF(ISBLANK($MU$3),"",IF(ISBLANK(Tipy!KR25),0,IF(AND(Tipy!KR25=Výsledky!$MS$3,Tipy!KT25=Výsledky!$MU$3),60,0)))</f>
        <v>0</v>
      </c>
      <c r="MQ31" s="125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125">
        <f>IF(ISBLANK($MU$3),"",IF(OR(Tipy!KU25=Výsledky!$MP$6,Tipy!KU25=Výsledky!$MP$7,Tipy!KU25=Výsledky!$MP$8,Tipy!KU25=Výsledky!$MP$9),IF(VLOOKUP(Tipy!KU25,'Kategórie hráčov'!$A$2:$B$55,2,FALSE)=30,30,20),0))</f>
        <v>20</v>
      </c>
      <c r="MS31" s="125">
        <f>IF(ISBLANK($MU$3),"",IF(OR(Tipy!KV25=Výsledky!$MS$6,Tipy!KV25=Výsledky!$MS$7,Tipy!KV25=Výsledky!$MS$8,Tipy!KV25=Výsledky!$MS$9),IF(VLOOKUP(Tipy!KV25,'Kategórie hráčov'!$A$2:$B$55,2,FALSE)=30,30,20),0))</f>
        <v>0</v>
      </c>
      <c r="MT31" s="126">
        <f>IF(ISBLANK($MU$3),"",IF(ISBLANK(Tipy!KR25),0,IF(OR(AND(Tipy!KR25=Výsledky!$MS$3,OR(Tipy!KT25=Výsledky!$MU$3+1,Tipy!KT25=Výsledky!$MU$3-1)),AND(Tipy!KT25=Výsledky!$MU$3,OR(Tipy!KR25=Výsledky!$MS$3+1,Tipy!KR25=Výsledky!$MS$3-1))),10,0)))</f>
        <v>0</v>
      </c>
      <c r="MU31" s="129">
        <f>IF(ISBLANK($MU$3),"",IF(ISBLANK(Tipy!KR25),"-",SUM(MP31:MT31)))</f>
        <v>40</v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>
        <f>IF(ISBLANK($NI$3),"",IF(ISBLANK(Tipy!LD25),0,IF(AND(Tipy!LD25=Výsledky!$NG$3,Tipy!LF25=Výsledky!$NI$3),60,0)))</f>
        <v>0</v>
      </c>
      <c r="NE31" s="125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25">
        <f>IF(ISBLANK($NI$3),"",IF(OR(Tipy!LG25=Výsledky!$ND$6,Tipy!LG25=Výsledky!$ND$7,Tipy!LG25=Výsledky!$ND$8,Tipy!LG25=Výsledky!$ND$9),IF(VLOOKUP(Tipy!LG25,'Kategórie hráčov'!$A$2:$B$55,2,FALSE)=30,30,20),0))</f>
        <v>0</v>
      </c>
      <c r="NG31" s="125">
        <f>IF(ISBLANK($NI$3),"",IF(OR(Tipy!LH25=Výsledky!$NG$6,Tipy!LH25=Výsledky!$NG$7,Tipy!LH25=Výsledky!$NG$8,Tipy!LH25=Výsledky!$NG$9),IF(VLOOKUP(Tipy!LH25,'Kategórie hráčov'!$A$2:$B$55,2,FALSE)=30,30,20),0))</f>
        <v>30</v>
      </c>
      <c r="NH31" s="126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129">
        <f>IF(ISBLANK($NI$3),"",IF(ISBLANK(Tipy!LD25),"-",SUM(ND31:NH31)))</f>
        <v>50</v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>
        <f>IF(ISBLANK($NW$3),"",IF(ISBLANK(Tipy!LP25),0,IF(AND(Tipy!LP25=Výsledky!$NU$3,Tipy!LR25=Výsledky!$NW$3),60,0)))</f>
        <v>60</v>
      </c>
      <c r="NS31" s="125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125">
        <f>IF(ISBLANK($NW$3),"",IF(OR(Tipy!LS25=Výsledky!$NR$6,Tipy!LS25=Výsledky!$NR$7,Tipy!LS25=Výsledky!$NR$8,Tipy!LS25=Výsledky!$NR$9),IF(VLOOKUP(Tipy!LS25,'Kategórie hráčov'!$A$2:$B$55,2,FALSE)=30,30,20),0))</f>
        <v>20</v>
      </c>
      <c r="NU31" s="125">
        <f>IF(ISBLANK($NW$3),"",IF(OR(Tipy!LT25=Výsledky!$NU$6,Tipy!LT25=Výsledky!$NU$7,Tipy!LT25=Výsledky!$NU$8,Tipy!LT25=Výsledky!$NU$9),IF(VLOOKUP(Tipy!LT25,'Kategórie hráčov'!$A$2:$B$55,2,FALSE)=30,30,20),0))</f>
        <v>30</v>
      </c>
      <c r="NV31" s="126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29">
        <f>IF(ISBLANK($NW$3),"",IF(ISBLANK(Tipy!LP25),"-",SUM(NR31:NV31)))</f>
        <v>110</v>
      </c>
      <c r="NX31" s="128"/>
      <c r="NY31" s="125">
        <f>IF(ISBLANK($OD$3),"",IF(ISBLANK(Tipy!LV25),0,IF(AND(Tipy!LV25=Výsledky!$OB$3,Tipy!LX25=Výsledky!$OD$3),60,0)))</f>
        <v>0</v>
      </c>
      <c r="NZ31" s="125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25">
        <f>IF(ISBLANK($OD$3),"",IF(OR(Tipy!LY25=Výsledky!$NY$6,Tipy!LY25=Výsledky!$NY$7,Tipy!LY25=Výsledky!$NY$8,Tipy!LY25=Výsledky!$NY$9),IF(VLOOKUP(Tipy!LY25,'Kategórie hráčov'!$A$2:$B$55,2,FALSE)=30,30,20),0))</f>
        <v>20</v>
      </c>
      <c r="OB31" s="125">
        <f>IF(ISBLANK($OD$3),"",IF(OR(Tipy!LZ25=Výsledky!$OB$6,Tipy!LZ25=Výsledky!$OB$7,Tipy!LZ25=Výsledky!$OB$8,Tipy!LZ25=Výsledky!$OB$9),IF(VLOOKUP(Tipy!LZ25,'Kategórie hráčov'!$A$2:$B$55,2,FALSE)=30,30,20),0))</f>
        <v>0</v>
      </c>
      <c r="OC31" s="126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29">
        <f>IF(ISBLANK($OD$3),"",IF(ISBLANK(Tipy!LV25),"-",SUM(NY31:OC31)))</f>
        <v>40</v>
      </c>
      <c r="OE31" s="128"/>
      <c r="OF31" s="125">
        <f>IF(ISBLANK($OK$3),"",IF(ISBLANK(Tipy!MB25),0,IF(AND(Tipy!MB25=Výsledky!$OI$3,Tipy!MD25=Výsledky!$OK$3),60,0)))</f>
        <v>0</v>
      </c>
      <c r="OG31" s="125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25">
        <f>IF(ISBLANK($OK$3),"",IF(OR(Tipy!ME25=Výsledky!$OF$6,Tipy!ME25=Výsledky!$OF$7,Tipy!ME25=Výsledky!$OF$8,Tipy!ME25=Výsledky!$OF$9),IF(VLOOKUP(Tipy!ME25,'Kategórie hráčov'!$A$2:$B$55,2,FALSE)=30,30,20),0))</f>
        <v>0</v>
      </c>
      <c r="OI31" s="125">
        <f>IF(ISBLANK($OK$3),"",IF(OR(Tipy!MF25=Výsledky!$OI$6,Tipy!MF25=Výsledky!$OI$7,Tipy!MF25=Výsledky!$OI$8,Tipy!MF25=Výsledky!$OI$9),IF(VLOOKUP(Tipy!MF25,'Kategórie hráčov'!$A$2:$B$55,2,FALSE)=30,30,20),0))</f>
        <v>0</v>
      </c>
      <c r="OJ31" s="126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29">
        <f>IF(ISBLANK($OK$3),"",IF(ISBLANK(Tipy!MB25),"-",SUM(OF31:OJ31)))</f>
        <v>20</v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>
        <f>IF(ISBLANK($OY$3),"",IF(ISBLANK(Tipy!MN25),0,IF(AND(Tipy!MN25=Výsledky!$OW$3,Tipy!MP25=Výsledky!$OY$3),60,0)))</f>
        <v>0</v>
      </c>
      <c r="OU31" s="125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20</v>
      </c>
      <c r="OV31" s="125">
        <f>IF(ISBLANK($OY$3),"",IF(OR(Tipy!MQ25=Výsledky!$OT$6,Tipy!MQ25=Výsledky!$OT$7,Tipy!MQ25=Výsledky!$OT$8,Tipy!MQ25=Výsledky!$OT$9),IF(VLOOKUP(Tipy!MQ25,'Kategórie hráčov'!$A$2:$B$55,2,FALSE)=30,30,20),0))</f>
        <v>0</v>
      </c>
      <c r="OW31" s="125">
        <f>IF(ISBLANK($OY$3),"",IF(OR(Tipy!MR25=Výsledky!$OW$6,Tipy!MR25=Výsledky!$OW$7,Tipy!MR25=Výsledky!$OW$8,Tipy!MR25=Výsledky!$OW$9),IF(VLOOKUP(Tipy!MR25,'Kategórie hráčov'!$A$2:$B$55,2,FALSE)=30,30,20),0))</f>
        <v>0</v>
      </c>
      <c r="OX31" s="126">
        <f>IF(ISBLANK($OY$3),"",IF(ISBLANK(Tipy!MN25),0,IF(OR(AND(Tipy!MN25=Výsledky!$OW$3,OR(Tipy!MP25=Výsledky!$OY$3+1,Tipy!MP25=Výsledky!$OY$3-1)),AND(Tipy!MP25=Výsledky!$OY$3,OR(Tipy!MN25=Výsledky!$OW$3+1,Tipy!MN25=Výsledky!$OW$3-1))),10,0)))</f>
        <v>0</v>
      </c>
      <c r="OY31" s="129">
        <f>IF(ISBLANK($OY$3),"",IF(ISBLANK(Tipy!MN25),"-",SUM(OT31:OX31)))</f>
        <v>20</v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>
        <f>IF(ISBLANK($PM$3),"",IF(ISBLANK(Tipy!MZ25),0,IF(AND(Tipy!MZ25=Výsledky!$PK$3,Tipy!NB25=Výsledky!$PM$3),60,0)))</f>
        <v>0</v>
      </c>
      <c r="PI31" s="125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>0</v>
      </c>
      <c r="PJ31" s="125">
        <f>IF(ISBLANK($PM$3),"",IF(OR(Tipy!NC25=Výsledky!$PH$6,Tipy!NC25=Výsledky!$PH$7,Tipy!NC25=Výsledky!$PH$8,Tipy!NC25=Výsledky!$PH$9),IF(VLOOKUP(Tipy!NC25,'Kategórie hráčov'!$A$2:$B$55,2,FALSE)=30,30,20),0))</f>
        <v>0</v>
      </c>
      <c r="PK31" s="125">
        <f>IF(ISBLANK($PM$3),"",IF(OR(Tipy!ND25=Výsledky!$PK$6,Tipy!ND25=Výsledky!$PK$7,Tipy!ND25=Výsledky!$PK$8,Tipy!ND25=Výsledky!$PK$9),IF(VLOOKUP(Tipy!ND25,'Kategórie hráčov'!$A$2:$B$55,2,FALSE)=30,30,20),0))</f>
        <v>0</v>
      </c>
      <c r="PL31" s="126">
        <f>IF(ISBLANK($PM$3),"",IF(ISBLANK(Tipy!MZ25),0,IF(OR(AND(Tipy!MZ25=Výsledky!$PK$3,OR(Tipy!NB25=Výsledky!$PM$3+1,Tipy!NB25=Výsledky!$PM$3-1)),AND(Tipy!NB25=Výsledky!$PM$3,OR(Tipy!MZ25=Výsledky!$PK$3+1,Tipy!MZ25=Výsledky!$PK$3-1))),10,0)))</f>
        <v>10</v>
      </c>
      <c r="PM31" s="129">
        <f>IF(ISBLANK($PM$3),"",IF(ISBLANK(Tipy!MZ25),"-",SUM(PH31:PL31)))</f>
        <v>10</v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5" x14ac:dyDescent="0.2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>
        <f>IF(ISBLANK($CA$3),"",IF(ISBLANK(Tipy!BL26),0,IF(AND(Tipy!BL26=Výsledky!$BY$3,Tipy!BN26=Výsledky!$CA$3),60,0)))</f>
        <v>0</v>
      </c>
      <c r="BW32" s="125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25">
        <f>IF(ISBLANK($CA$3),"",IF(OR(Tipy!BO26=Výsledky!$BV$6,Tipy!BO26=Výsledky!$BV$7,Tipy!BO26=Výsledky!$BV$8,Tipy!BO26=Výsledky!$BV$9),IF(VLOOKUP(Tipy!BO26,'Kategórie hráčov'!$A$2:$B$55,2,FALSE)=30,30,20),0))</f>
        <v>0</v>
      </c>
      <c r="BY32" s="125">
        <f>IF(ISBLANK($CA$3),"",IF(OR(Tipy!BP26=Výsledky!$BY$6,Tipy!BP26=Výsledky!$BY$7,Tipy!BP26=Výsledky!$BY$8,Tipy!BP26=Výsledky!$BY$9),IF(VLOOKUP(Tipy!BP26,'Kategórie hráčov'!$A$2:$B$55,2,FALSE)=30,30,20),0))</f>
        <v>0</v>
      </c>
      <c r="BZ32" s="126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29" t="str">
        <f>IF(ISBLANK($CA$3),"",IF(ISBLANK(Tipy!BL26),"-",SUM(BV32:BZ32)))</f>
        <v>-</v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>
        <f>IF(ISBLANK($LL$3),"",IF(ISBLANK(Tipy!JN26),0,IF(AND(Tipy!JN26=Výsledky!$LJ$3,Tipy!JP26=Výsledky!$LL$3),60,0)))</f>
        <v>0</v>
      </c>
      <c r="LH32" s="125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25">
        <f>IF(ISBLANK($LL$3),"",IF(OR(Tipy!JQ26=Výsledky!$LG$6,Tipy!JQ26=Výsledky!$LG$7,Tipy!JQ26=Výsledky!$LG$8,Tipy!JQ26=Výsledky!$LG$9),IF(VLOOKUP(Tipy!JQ26,'Kategórie hráčov'!$A$2:$B$55,2,FALSE)=30,30,20),0))</f>
        <v>0</v>
      </c>
      <c r="LJ32" s="125">
        <f>IF(ISBLANK($LL$3),"",IF(OR(Tipy!JR26=Výsledky!$LJ$6,Tipy!JR26=Výsledky!$LJ$7,Tipy!JR26=Výsledky!$LJ$8,Tipy!JR26=Výsledky!$LJ$9),IF(VLOOKUP(Tipy!JR26,'Kategórie hráčov'!$A$2:$B$55,2,FALSE)=30,30,20),0))</f>
        <v>0</v>
      </c>
      <c r="LK32" s="126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29" t="str">
        <f>IF(ISBLANK($LL$3),"",IF(ISBLANK(Tipy!JN26),"-",SUM(LG32:LK32)))</f>
        <v>-</v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>
        <f>IF(ISBLANK($LZ$3),"",IF(ISBLANK(Tipy!JZ26),0,IF(AND(Tipy!JZ26=Výsledky!$LX$3,Tipy!KB26=Výsledky!$LZ$3),60,0)))</f>
        <v>0</v>
      </c>
      <c r="LV32" s="12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5">
        <f>IF(ISBLANK($LZ$3),"",IF(OR(Tipy!KC26=Výsledky!$LU$6,Tipy!KC26=Výsledky!$LU$7,Tipy!KC26=Výsledky!$LU$8,Tipy!KC26=Výsledky!$LU$9),IF(VLOOKUP(Tipy!KC26,'Kategórie hráčov'!$A$2:$B$69,2,FALSE)=30,30,20),0))</f>
        <v>0</v>
      </c>
      <c r="LX32" s="125">
        <f>IF(ISBLANK($LZ$3),"",IF(OR(Tipy!KD26=Výsledky!$LX$6,Tipy!KD26=Výsledky!$LX$7,Tipy!KD26=Výsledky!$LX$8,Tipy!KD26=Výsledky!$LX$9),IF(VLOOKUP(Tipy!KD26,'Kategórie hráčov'!$A$2:$B$69,2,FALSE)=30,30,20),0))</f>
        <v>0</v>
      </c>
      <c r="LY32" s="12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9" t="str">
        <f>IF(ISBLANK($LZ$3),"",IF(ISBLANK(Tipy!JZ26),"-",SUM(LU32:LY32)))</f>
        <v>-</v>
      </c>
      <c r="MA32" s="128"/>
      <c r="MB32" s="125">
        <f>IF(ISBLANK($MG$3),"",IF(ISBLANK(Tipy!KF26),0,IF(AND(Tipy!KF26=Výsledky!$ME$3,Tipy!KH26=Výsledky!$MG$3),60,0)))</f>
        <v>0</v>
      </c>
      <c r="MC32" s="125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25">
        <f>IF(ISBLANK($MG$3),"",IF(OR(Tipy!KI26=Výsledky!$MB$6,Tipy!KI26=Výsledky!$MB$7,Tipy!KI26=Výsledky!$MB$8,Tipy!KI26=Výsledky!$MB$9),IF(VLOOKUP(Tipy!KI26,'Kategórie hráčov'!$A$2:$B$55,2,FALSE)=30,30,20),0))</f>
        <v>0</v>
      </c>
      <c r="ME32" s="125">
        <f>IF(ISBLANK($MG$3),"",IF(OR(Tipy!KJ26=Výsledky!$ME$6,Tipy!KJ26=Výsledky!$ME$7,Tipy!KJ26=Výsledky!$ME$8,Tipy!KJ26=Výsledky!$ME$9),IF(VLOOKUP(Tipy!KJ26,'Kategórie hráčov'!$A$2:$B$55,2,FALSE)=30,30,20),0))</f>
        <v>0</v>
      </c>
      <c r="MF32" s="126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29" t="str">
        <f>IF(ISBLANK($MG$3),"",IF(ISBLANK(Tipy!KF26),"-",SUM(MB32:MF32)))</f>
        <v>-</v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>
        <f>IF(ISBLANK($MU$3),"",IF(ISBLANK(Tipy!KR26),0,IF(AND(Tipy!KR26=Výsledky!$MS$3,Tipy!KT26=Výsledky!$MU$3),60,0)))</f>
        <v>0</v>
      </c>
      <c r="MQ32" s="125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25">
        <f>IF(ISBLANK($MU$3),"",IF(OR(Tipy!KU26=Výsledky!$MP$6,Tipy!KU26=Výsledky!$MP$7,Tipy!KU26=Výsledky!$MP$8,Tipy!KU26=Výsledky!$MP$9),IF(VLOOKUP(Tipy!KU26,'Kategórie hráčov'!$A$2:$B$55,2,FALSE)=30,30,20),0))</f>
        <v>0</v>
      </c>
      <c r="MS32" s="125">
        <f>IF(ISBLANK($MU$3),"",IF(OR(Tipy!KV26=Výsledky!$MS$6,Tipy!KV26=Výsledky!$MS$7,Tipy!KV26=Výsledky!$MS$8,Tipy!KV26=Výsledky!$MS$9),IF(VLOOKUP(Tipy!KV26,'Kategórie hráčov'!$A$2:$B$55,2,FALSE)=30,30,20),0))</f>
        <v>0</v>
      </c>
      <c r="MT32" s="126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29" t="str">
        <f>IF(ISBLANK($MU$3),"",IF(ISBLANK(Tipy!KR26),"-",SUM(MP32:MT32)))</f>
        <v>-</v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>
        <f>IF(ISBLANK($NI$3),"",IF(ISBLANK(Tipy!LD26),0,IF(AND(Tipy!LD26=Výsledky!$NG$3,Tipy!LF26=Výsledky!$NI$3),60,0)))</f>
        <v>0</v>
      </c>
      <c r="NE32" s="125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25">
        <f>IF(ISBLANK($NI$3),"",IF(OR(Tipy!LG26=Výsledky!$ND$6,Tipy!LG26=Výsledky!$ND$7,Tipy!LG26=Výsledky!$ND$8,Tipy!LG26=Výsledky!$ND$9),IF(VLOOKUP(Tipy!LG26,'Kategórie hráčov'!$A$2:$B$55,2,FALSE)=30,30,20),0))</f>
        <v>0</v>
      </c>
      <c r="NG32" s="125">
        <f>IF(ISBLANK($NI$3),"",IF(OR(Tipy!LH26=Výsledky!$NG$6,Tipy!LH26=Výsledky!$NG$7,Tipy!LH26=Výsledky!$NG$8,Tipy!LH26=Výsledky!$NG$9),IF(VLOOKUP(Tipy!LH26,'Kategórie hráčov'!$A$2:$B$55,2,FALSE)=30,30,20),0))</f>
        <v>0</v>
      </c>
      <c r="NH32" s="126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29" t="str">
        <f>IF(ISBLANK($NI$3),"",IF(ISBLANK(Tipy!LD26),"-",SUM(ND32:NH32)))</f>
        <v>-</v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>
        <f>IF(ISBLANK($NW$3),"",IF(ISBLANK(Tipy!LP26),0,IF(AND(Tipy!LP26=Výsledky!$NU$3,Tipy!LR26=Výsledky!$NW$3),60,0)))</f>
        <v>0</v>
      </c>
      <c r="NS32" s="125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25">
        <f>IF(ISBLANK($NW$3),"",IF(OR(Tipy!LS26=Výsledky!$NR$6,Tipy!LS26=Výsledky!$NR$7,Tipy!LS26=Výsledky!$NR$8,Tipy!LS26=Výsledky!$NR$9),IF(VLOOKUP(Tipy!LS26,'Kategórie hráčov'!$A$2:$B$55,2,FALSE)=30,30,20),0))</f>
        <v>0</v>
      </c>
      <c r="NU32" s="125">
        <f>IF(ISBLANK($NW$3),"",IF(OR(Tipy!LT26=Výsledky!$NU$6,Tipy!LT26=Výsledky!$NU$7,Tipy!LT26=Výsledky!$NU$8,Tipy!LT26=Výsledky!$NU$9),IF(VLOOKUP(Tipy!LT26,'Kategórie hráčov'!$A$2:$B$55,2,FALSE)=30,30,20),0))</f>
        <v>0</v>
      </c>
      <c r="NV32" s="126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29" t="str">
        <f>IF(ISBLANK($NW$3),"",IF(ISBLANK(Tipy!LP26),"-",SUM(NR32:NV32)))</f>
        <v>-</v>
      </c>
      <c r="NX32" s="128"/>
      <c r="NY32" s="125">
        <f>IF(ISBLANK($OD$3),"",IF(ISBLANK(Tipy!LV26),0,IF(AND(Tipy!LV26=Výsledky!$OB$3,Tipy!LX26=Výsledky!$OD$3),60,0)))</f>
        <v>0</v>
      </c>
      <c r="NZ32" s="125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25">
        <f>IF(ISBLANK($OD$3),"",IF(OR(Tipy!LY26=Výsledky!$NY$6,Tipy!LY26=Výsledky!$NY$7,Tipy!LY26=Výsledky!$NY$8,Tipy!LY26=Výsledky!$NY$9),IF(VLOOKUP(Tipy!LY26,'Kategórie hráčov'!$A$2:$B$55,2,FALSE)=30,30,20),0))</f>
        <v>0</v>
      </c>
      <c r="OB32" s="125">
        <f>IF(ISBLANK($OD$3),"",IF(OR(Tipy!LZ26=Výsledky!$OB$6,Tipy!LZ26=Výsledky!$OB$7,Tipy!LZ26=Výsledky!$OB$8,Tipy!LZ26=Výsledky!$OB$9),IF(VLOOKUP(Tipy!LZ26,'Kategórie hráčov'!$A$2:$B$55,2,FALSE)=30,30,20),0))</f>
        <v>0</v>
      </c>
      <c r="OC32" s="126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29" t="str">
        <f>IF(ISBLANK($OD$3),"",IF(ISBLANK(Tipy!LV26),"-",SUM(NY32:OC32)))</f>
        <v>-</v>
      </c>
      <c r="OE32" s="128"/>
      <c r="OF32" s="125">
        <f>IF(ISBLANK($OK$3),"",IF(ISBLANK(Tipy!MB26),0,IF(AND(Tipy!MB26=Výsledky!$OI$3,Tipy!MD26=Výsledky!$OK$3),60,0)))</f>
        <v>0</v>
      </c>
      <c r="OG32" s="125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25">
        <f>IF(ISBLANK($OK$3),"",IF(OR(Tipy!ME26=Výsledky!$OF$6,Tipy!ME26=Výsledky!$OF$7,Tipy!ME26=Výsledky!$OF$8,Tipy!ME26=Výsledky!$OF$9),IF(VLOOKUP(Tipy!ME26,'Kategórie hráčov'!$A$2:$B$55,2,FALSE)=30,30,20),0))</f>
        <v>0</v>
      </c>
      <c r="OI32" s="125">
        <f>IF(ISBLANK($OK$3),"",IF(OR(Tipy!MF26=Výsledky!$OI$6,Tipy!MF26=Výsledky!$OI$7,Tipy!MF26=Výsledky!$OI$8,Tipy!MF26=Výsledky!$OI$9),IF(VLOOKUP(Tipy!MF26,'Kategórie hráčov'!$A$2:$B$55,2,FALSE)=30,30,20),0))</f>
        <v>0</v>
      </c>
      <c r="OJ32" s="126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29" t="str">
        <f>IF(ISBLANK($OK$3),"",IF(ISBLANK(Tipy!MB26),"-",SUM(OF32:OJ32)))</f>
        <v>-</v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>
        <f>IF(ISBLANK($OY$3),"",IF(ISBLANK(Tipy!MN26),0,IF(AND(Tipy!MN26=Výsledky!$OW$3,Tipy!MP26=Výsledky!$OY$3),60,0)))</f>
        <v>0</v>
      </c>
      <c r="OU32" s="125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125">
        <f>IF(ISBLANK($OY$3),"",IF(OR(Tipy!MQ26=Výsledky!$OT$6,Tipy!MQ26=Výsledky!$OT$7,Tipy!MQ26=Výsledky!$OT$8,Tipy!MQ26=Výsledky!$OT$9),IF(VLOOKUP(Tipy!MQ26,'Kategórie hráčov'!$A$2:$B$55,2,FALSE)=30,30,20),0))</f>
        <v>0</v>
      </c>
      <c r="OW32" s="125">
        <f>IF(ISBLANK($OY$3),"",IF(OR(Tipy!MR26=Výsledky!$OW$6,Tipy!MR26=Výsledky!$OW$7,Tipy!MR26=Výsledky!$OW$8,Tipy!MR26=Výsledky!$OW$9),IF(VLOOKUP(Tipy!MR26,'Kategórie hráčov'!$A$2:$B$55,2,FALSE)=30,30,20),0))</f>
        <v>0</v>
      </c>
      <c r="OX32" s="126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129" t="str">
        <f>IF(ISBLANK($OY$3),"",IF(ISBLANK(Tipy!MN26),"-",SUM(OT32:OX32)))</f>
        <v>-</v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>
        <f>IF(ISBLANK($PM$3),"",IF(ISBLANK(Tipy!MZ26),0,IF(AND(Tipy!MZ26=Výsledky!$PK$3,Tipy!NB26=Výsledky!$PM$3),60,0)))</f>
        <v>0</v>
      </c>
      <c r="PI32" s="125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>0</v>
      </c>
      <c r="PJ32" s="125">
        <f>IF(ISBLANK($PM$3),"",IF(OR(Tipy!NC26=Výsledky!$PH$6,Tipy!NC26=Výsledky!$PH$7,Tipy!NC26=Výsledky!$PH$8,Tipy!NC26=Výsledky!$PH$9),IF(VLOOKUP(Tipy!NC26,'Kategórie hráčov'!$A$2:$B$55,2,FALSE)=30,30,20),0))</f>
        <v>0</v>
      </c>
      <c r="PK32" s="125">
        <f>IF(ISBLANK($PM$3),"",IF(OR(Tipy!ND26=Výsledky!$PK$6,Tipy!ND26=Výsledky!$PK$7,Tipy!ND26=Výsledky!$PK$8,Tipy!ND26=Výsledky!$PK$9),IF(VLOOKUP(Tipy!ND26,'Kategórie hráčov'!$A$2:$B$55,2,FALSE)=30,30,20),0))</f>
        <v>0</v>
      </c>
      <c r="PL32" s="126">
        <f>IF(ISBLANK($PM$3),"",IF(ISBLANK(Tipy!MZ26),0,IF(OR(AND(Tipy!MZ26=Výsledky!$PK$3,OR(Tipy!NB26=Výsledky!$PM$3+1,Tipy!NB26=Výsledky!$PM$3-1)),AND(Tipy!NB26=Výsledky!$PM$3,OR(Tipy!MZ26=Výsledky!$PK$3+1,Tipy!MZ26=Výsledky!$PK$3-1))),10,0)))</f>
        <v>0</v>
      </c>
      <c r="PM32" s="129" t="str">
        <f>IF(ISBLANK($PM$3),"",IF(ISBLANK(Tipy!MZ26),"-",SUM(PH32:PL32)))</f>
        <v>-</v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5" x14ac:dyDescent="0.2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>
        <f>IF(ISBLANK($CA$3),"",IF(ISBLANK(Tipy!BL27),0,IF(AND(Tipy!BL27=Výsledky!$BY$3,Tipy!BN27=Výsledky!$CA$3),60,0)))</f>
        <v>0</v>
      </c>
      <c r="BW33" s="125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0</v>
      </c>
      <c r="BX33" s="125">
        <f>IF(ISBLANK($CA$3),"",IF(OR(Tipy!BO27=Výsledky!$BV$6,Tipy!BO27=Výsledky!$BV$7,Tipy!BO27=Výsledky!$BV$8,Tipy!BO27=Výsledky!$BV$9),IF(VLOOKUP(Tipy!BO27,'Kategórie hráčov'!$A$2:$B$55,2,FALSE)=30,30,20),0))</f>
        <v>0</v>
      </c>
      <c r="BY33" s="125">
        <f>IF(ISBLANK($CA$3),"",IF(OR(Tipy!BP27=Výsledky!$BY$6,Tipy!BP27=Výsledky!$BY$7,Tipy!BP27=Výsledky!$BY$8,Tipy!BP27=Výsledky!$BY$9),IF(VLOOKUP(Tipy!BP27,'Kategórie hráčov'!$A$2:$B$55,2,FALSE)=30,30,20),0))</f>
        <v>0</v>
      </c>
      <c r="BZ33" s="126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29" t="str">
        <f>IF(ISBLANK($CA$3),"",IF(ISBLANK(Tipy!BL27),"-",SUM(BV33:BZ33)))</f>
        <v>-</v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>
        <f>IF(ISBLANK($LL$3),"",IF(ISBLANK(Tipy!JN27),0,IF(AND(Tipy!JN27=Výsledky!$LJ$3,Tipy!JP27=Výsledky!$LL$3),60,0)))</f>
        <v>0</v>
      </c>
      <c r="LH33" s="125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125">
        <f>IF(ISBLANK($LL$3),"",IF(OR(Tipy!JQ27=Výsledky!$LG$6,Tipy!JQ27=Výsledky!$LG$7,Tipy!JQ27=Výsledky!$LG$8,Tipy!JQ27=Výsledky!$LG$9),IF(VLOOKUP(Tipy!JQ27,'Kategórie hráčov'!$A$2:$B$55,2,FALSE)=30,30,20),0))</f>
        <v>0</v>
      </c>
      <c r="LJ33" s="125">
        <f>IF(ISBLANK($LL$3),"",IF(OR(Tipy!JR27=Výsledky!$LJ$6,Tipy!JR27=Výsledky!$LJ$7,Tipy!JR27=Výsledky!$LJ$8,Tipy!JR27=Výsledky!$LJ$9),IF(VLOOKUP(Tipy!JR27,'Kategórie hráčov'!$A$2:$B$55,2,FALSE)=30,30,20),0))</f>
        <v>0</v>
      </c>
      <c r="LK33" s="126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129" t="str">
        <f>IF(ISBLANK($LL$3),"",IF(ISBLANK(Tipy!JN27),"-",SUM(LG33:LK33)))</f>
        <v>-</v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>
        <f>IF(ISBLANK($LZ$3),"",IF(ISBLANK(Tipy!JZ27),0,IF(AND(Tipy!JZ27=Výsledky!$LX$3,Tipy!KB27=Výsledky!$LZ$3),60,0)))</f>
        <v>0</v>
      </c>
      <c r="LV33" s="12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5">
        <f>IF(ISBLANK($LZ$3),"",IF(OR(Tipy!KC27=Výsledky!$LU$6,Tipy!KC27=Výsledky!$LU$7,Tipy!KC27=Výsledky!$LU$8,Tipy!KC27=Výsledky!$LU$9),IF(VLOOKUP(Tipy!KC27,'Kategórie hráčov'!$A$2:$B$69,2,FALSE)=30,30,20),0))</f>
        <v>0</v>
      </c>
      <c r="LX33" s="125">
        <f>IF(ISBLANK($LZ$3),"",IF(OR(Tipy!KD27=Výsledky!$LX$6,Tipy!KD27=Výsledky!$LX$7,Tipy!KD27=Výsledky!$LX$8,Tipy!KD27=Výsledky!$LX$9),IF(VLOOKUP(Tipy!KD27,'Kategórie hráčov'!$A$2:$B$69,2,FALSE)=30,30,20),0))</f>
        <v>0</v>
      </c>
      <c r="LY33" s="12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9" t="str">
        <f>IF(ISBLANK($LZ$3),"",IF(ISBLANK(Tipy!JZ27),"-",SUM(LU33:LY33)))</f>
        <v>-</v>
      </c>
      <c r="MA33" s="128"/>
      <c r="MB33" s="125">
        <f>IF(ISBLANK($MG$3),"",IF(ISBLANK(Tipy!KF27),0,IF(AND(Tipy!KF27=Výsledky!$ME$3,Tipy!KH27=Výsledky!$MG$3),60,0)))</f>
        <v>0</v>
      </c>
      <c r="MC33" s="125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125">
        <f>IF(ISBLANK($MG$3),"",IF(OR(Tipy!KI27=Výsledky!$MB$6,Tipy!KI27=Výsledky!$MB$7,Tipy!KI27=Výsledky!$MB$8,Tipy!KI27=Výsledky!$MB$9),IF(VLOOKUP(Tipy!KI27,'Kategórie hráčov'!$A$2:$B$55,2,FALSE)=30,30,20),0))</f>
        <v>0</v>
      </c>
      <c r="ME33" s="125">
        <f>IF(ISBLANK($MG$3),"",IF(OR(Tipy!KJ27=Výsledky!$ME$6,Tipy!KJ27=Výsledky!$ME$7,Tipy!KJ27=Výsledky!$ME$8,Tipy!KJ27=Výsledky!$ME$9),IF(VLOOKUP(Tipy!KJ27,'Kategórie hráčov'!$A$2:$B$55,2,FALSE)=30,30,20),0))</f>
        <v>0</v>
      </c>
      <c r="MF33" s="126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129" t="str">
        <f>IF(ISBLANK($MG$3),"",IF(ISBLANK(Tipy!KF27),"-",SUM(MB33:MF33)))</f>
        <v>-</v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>
        <f>IF(ISBLANK($MU$3),"",IF(ISBLANK(Tipy!KR27),0,IF(AND(Tipy!KR27=Výsledky!$MS$3,Tipy!KT27=Výsledky!$MU$3),60,0)))</f>
        <v>0</v>
      </c>
      <c r="MQ33" s="125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125">
        <f>IF(ISBLANK($MU$3),"",IF(OR(Tipy!KU27=Výsledky!$MP$6,Tipy!KU27=Výsledky!$MP$7,Tipy!KU27=Výsledky!$MP$8,Tipy!KU27=Výsledky!$MP$9),IF(VLOOKUP(Tipy!KU27,'Kategórie hráčov'!$A$2:$B$55,2,FALSE)=30,30,20),0))</f>
        <v>0</v>
      </c>
      <c r="MS33" s="125">
        <f>IF(ISBLANK($MU$3),"",IF(OR(Tipy!KV27=Výsledky!$MS$6,Tipy!KV27=Výsledky!$MS$7,Tipy!KV27=Výsledky!$MS$8,Tipy!KV27=Výsledky!$MS$9),IF(VLOOKUP(Tipy!KV27,'Kategórie hráčov'!$A$2:$B$55,2,FALSE)=30,30,20),0))</f>
        <v>0</v>
      </c>
      <c r="MT33" s="126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29" t="str">
        <f>IF(ISBLANK($MU$3),"",IF(ISBLANK(Tipy!KR27),"-",SUM(MP33:MT33)))</f>
        <v>-</v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>
        <f>IF(ISBLANK($NI$3),"",IF(ISBLANK(Tipy!LD27),0,IF(AND(Tipy!LD27=Výsledky!$NG$3,Tipy!LF27=Výsledky!$NI$3),60,0)))</f>
        <v>0</v>
      </c>
      <c r="NE33" s="125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25">
        <f>IF(ISBLANK($NI$3),"",IF(OR(Tipy!LG27=Výsledky!$ND$6,Tipy!LG27=Výsledky!$ND$7,Tipy!LG27=Výsledky!$ND$8,Tipy!LG27=Výsledky!$ND$9),IF(VLOOKUP(Tipy!LG27,'Kategórie hráčov'!$A$2:$B$55,2,FALSE)=30,30,20),0))</f>
        <v>0</v>
      </c>
      <c r="NG33" s="125">
        <f>IF(ISBLANK($NI$3),"",IF(OR(Tipy!LH27=Výsledky!$NG$6,Tipy!LH27=Výsledky!$NG$7,Tipy!LH27=Výsledky!$NG$8,Tipy!LH27=Výsledky!$NG$9),IF(VLOOKUP(Tipy!LH27,'Kategórie hráčov'!$A$2:$B$55,2,FALSE)=30,30,20),0))</f>
        <v>0</v>
      </c>
      <c r="NH33" s="126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29" t="str">
        <f>IF(ISBLANK($NI$3),"",IF(ISBLANK(Tipy!LD27),"-",SUM(ND33:NH33)))</f>
        <v>-</v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>
        <f>IF(ISBLANK($NW$3),"",IF(ISBLANK(Tipy!LP27),0,IF(AND(Tipy!LP27=Výsledky!$NU$3,Tipy!LR27=Výsledky!$NW$3),60,0)))</f>
        <v>0</v>
      </c>
      <c r="NS33" s="125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125">
        <f>IF(ISBLANK($NW$3),"",IF(OR(Tipy!LS27=Výsledky!$NR$6,Tipy!LS27=Výsledky!$NR$7,Tipy!LS27=Výsledky!$NR$8,Tipy!LS27=Výsledky!$NR$9),IF(VLOOKUP(Tipy!LS27,'Kategórie hráčov'!$A$2:$B$55,2,FALSE)=30,30,20),0))</f>
        <v>0</v>
      </c>
      <c r="NU33" s="125">
        <f>IF(ISBLANK($NW$3),"",IF(OR(Tipy!LT27=Výsledky!$NU$6,Tipy!LT27=Výsledky!$NU$7,Tipy!LT27=Výsledky!$NU$8,Tipy!LT27=Výsledky!$NU$9),IF(VLOOKUP(Tipy!LT27,'Kategórie hráčov'!$A$2:$B$55,2,FALSE)=30,30,20),0))</f>
        <v>0</v>
      </c>
      <c r="NV33" s="126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29" t="str">
        <f>IF(ISBLANK($NW$3),"",IF(ISBLANK(Tipy!LP27),"-",SUM(NR33:NV33)))</f>
        <v>-</v>
      </c>
      <c r="NX33" s="128"/>
      <c r="NY33" s="125">
        <f>IF(ISBLANK($OD$3),"",IF(ISBLANK(Tipy!LV27),0,IF(AND(Tipy!LV27=Výsledky!$OB$3,Tipy!LX27=Výsledky!$OD$3),60,0)))</f>
        <v>0</v>
      </c>
      <c r="NZ33" s="125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0</v>
      </c>
      <c r="OA33" s="125">
        <f>IF(ISBLANK($OD$3),"",IF(OR(Tipy!LY27=Výsledky!$NY$6,Tipy!LY27=Výsledky!$NY$7,Tipy!LY27=Výsledky!$NY$8,Tipy!LY27=Výsledky!$NY$9),IF(VLOOKUP(Tipy!LY27,'Kategórie hráčov'!$A$2:$B$55,2,FALSE)=30,30,20),0))</f>
        <v>0</v>
      </c>
      <c r="OB33" s="125">
        <f>IF(ISBLANK($OD$3),"",IF(OR(Tipy!LZ27=Výsledky!$OB$6,Tipy!LZ27=Výsledky!$OB$7,Tipy!LZ27=Výsledky!$OB$8,Tipy!LZ27=Výsledky!$OB$9),IF(VLOOKUP(Tipy!LZ27,'Kategórie hráčov'!$A$2:$B$55,2,FALSE)=30,30,20),0))</f>
        <v>0</v>
      </c>
      <c r="OC33" s="126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129" t="str">
        <f>IF(ISBLANK($OD$3),"",IF(ISBLANK(Tipy!LV27),"-",SUM(NY33:OC33)))</f>
        <v>-</v>
      </c>
      <c r="OE33" s="128"/>
      <c r="OF33" s="125">
        <f>IF(ISBLANK($OK$3),"",IF(ISBLANK(Tipy!MB27),0,IF(AND(Tipy!MB27=Výsledky!$OI$3,Tipy!MD27=Výsledky!$OK$3),60,0)))</f>
        <v>0</v>
      </c>
      <c r="OG33" s="125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0</v>
      </c>
      <c r="OH33" s="125">
        <f>IF(ISBLANK($OK$3),"",IF(OR(Tipy!ME27=Výsledky!$OF$6,Tipy!ME27=Výsledky!$OF$7,Tipy!ME27=Výsledky!$OF$8,Tipy!ME27=Výsledky!$OF$9),IF(VLOOKUP(Tipy!ME27,'Kategórie hráčov'!$A$2:$B$55,2,FALSE)=30,30,20),0))</f>
        <v>0</v>
      </c>
      <c r="OI33" s="125">
        <f>IF(ISBLANK($OK$3),"",IF(OR(Tipy!MF27=Výsledky!$OI$6,Tipy!MF27=Výsledky!$OI$7,Tipy!MF27=Výsledky!$OI$8,Tipy!MF27=Výsledky!$OI$9),IF(VLOOKUP(Tipy!MF27,'Kategórie hráčov'!$A$2:$B$55,2,FALSE)=30,30,20),0))</f>
        <v>0</v>
      </c>
      <c r="OJ33" s="126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29" t="str">
        <f>IF(ISBLANK($OK$3),"",IF(ISBLANK(Tipy!MB27),"-",SUM(OF33:OJ33)))</f>
        <v>-</v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>
        <f>IF(ISBLANK($OY$3),"",IF(ISBLANK(Tipy!MN27),0,IF(AND(Tipy!MN27=Výsledky!$OW$3,Tipy!MP27=Výsledky!$OY$3),60,0)))</f>
        <v>0</v>
      </c>
      <c r="OU33" s="125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125">
        <f>IF(ISBLANK($OY$3),"",IF(OR(Tipy!MQ27=Výsledky!$OT$6,Tipy!MQ27=Výsledky!$OT$7,Tipy!MQ27=Výsledky!$OT$8,Tipy!MQ27=Výsledky!$OT$9),IF(VLOOKUP(Tipy!MQ27,'Kategórie hráčov'!$A$2:$B$55,2,FALSE)=30,30,20),0))</f>
        <v>0</v>
      </c>
      <c r="OW33" s="125">
        <f>IF(ISBLANK($OY$3),"",IF(OR(Tipy!MR27=Výsledky!$OW$6,Tipy!MR27=Výsledky!$OW$7,Tipy!MR27=Výsledky!$OW$8,Tipy!MR27=Výsledky!$OW$9),IF(VLOOKUP(Tipy!MR27,'Kategórie hráčov'!$A$2:$B$55,2,FALSE)=30,30,20),0))</f>
        <v>0</v>
      </c>
      <c r="OX33" s="126">
        <f>IF(ISBLANK($OY$3),"",IF(ISBLANK(Tipy!MN27),0,IF(OR(AND(Tipy!MN27=Výsledky!$OW$3,OR(Tipy!MP27=Výsledky!$OY$3+1,Tipy!MP27=Výsledky!$OY$3-1)),AND(Tipy!MP27=Výsledky!$OY$3,OR(Tipy!MN27=Výsledky!$OW$3+1,Tipy!MN27=Výsledky!$OW$3-1))),10,0)))</f>
        <v>0</v>
      </c>
      <c r="OY33" s="129" t="str">
        <f>IF(ISBLANK($OY$3),"",IF(ISBLANK(Tipy!MN27),"-",SUM(OT33:OX33)))</f>
        <v>-</v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>
        <f>IF(ISBLANK($PM$3),"",IF(ISBLANK(Tipy!MZ27),0,IF(AND(Tipy!MZ27=Výsledky!$PK$3,Tipy!NB27=Výsledky!$PM$3),60,0)))</f>
        <v>0</v>
      </c>
      <c r="PI33" s="125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>0</v>
      </c>
      <c r="PJ33" s="125">
        <f>IF(ISBLANK($PM$3),"",IF(OR(Tipy!NC27=Výsledky!$PH$6,Tipy!NC27=Výsledky!$PH$7,Tipy!NC27=Výsledky!$PH$8,Tipy!NC27=Výsledky!$PH$9),IF(VLOOKUP(Tipy!NC27,'Kategórie hráčov'!$A$2:$B$55,2,FALSE)=30,30,20),0))</f>
        <v>0</v>
      </c>
      <c r="PK33" s="125">
        <f>IF(ISBLANK($PM$3),"",IF(OR(Tipy!ND27=Výsledky!$PK$6,Tipy!ND27=Výsledky!$PK$7,Tipy!ND27=Výsledky!$PK$8,Tipy!ND27=Výsledky!$PK$9),IF(VLOOKUP(Tipy!ND27,'Kategórie hráčov'!$A$2:$B$55,2,FALSE)=30,30,20),0))</f>
        <v>0</v>
      </c>
      <c r="PL33" s="126">
        <f>IF(ISBLANK($PM$3),"",IF(ISBLANK(Tipy!MZ27),0,IF(OR(AND(Tipy!MZ27=Výsledky!$PK$3,OR(Tipy!NB27=Výsledky!$PM$3+1,Tipy!NB27=Výsledky!$PM$3-1)),AND(Tipy!NB27=Výsledky!$PM$3,OR(Tipy!MZ27=Výsledky!$PK$3+1,Tipy!MZ27=Výsledky!$PK$3-1))),10,0)))</f>
        <v>0</v>
      </c>
      <c r="PM33" s="129" t="str">
        <f>IF(ISBLANK($PM$3),"",IF(ISBLANK(Tipy!MZ27),"-",SUM(PH33:PL33)))</f>
        <v>-</v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5" x14ac:dyDescent="0.2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>
        <f>IF(ISBLANK($CA$3),"",IF(ISBLANK(Tipy!BL28),0,IF(AND(Tipy!BL28=Výsledky!$BY$3,Tipy!BN28=Výsledky!$CA$3),60,0)))</f>
        <v>0</v>
      </c>
      <c r="BW34" s="125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25">
        <f>IF(ISBLANK($CA$3),"",IF(OR(Tipy!BO28=Výsledky!$BV$6,Tipy!BO28=Výsledky!$BV$7,Tipy!BO28=Výsledky!$BV$8,Tipy!BO28=Výsledky!$BV$9),IF(VLOOKUP(Tipy!BO28,'Kategórie hráčov'!$A$2:$B$55,2,FALSE)=30,30,20),0))</f>
        <v>0</v>
      </c>
      <c r="BY34" s="125">
        <f>IF(ISBLANK($CA$3),"",IF(OR(Tipy!BP28=Výsledky!$BY$6,Tipy!BP28=Výsledky!$BY$7,Tipy!BP28=Výsledky!$BY$8,Tipy!BP28=Výsledky!$BY$9),IF(VLOOKUP(Tipy!BP28,'Kategórie hráčov'!$A$2:$B$55,2,FALSE)=30,30,20),0))</f>
        <v>0</v>
      </c>
      <c r="BZ34" s="126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29" t="str">
        <f>IF(ISBLANK($CA$3),"",IF(ISBLANK(Tipy!BL28),"-",SUM(BV34:BZ34)))</f>
        <v>-</v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>
        <f>IF(ISBLANK($LL$3),"",IF(ISBLANK(Tipy!JN28),0,IF(AND(Tipy!JN28=Výsledky!$LJ$3,Tipy!JP28=Výsledky!$LL$3),60,0)))</f>
        <v>0</v>
      </c>
      <c r="LH34" s="125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20</v>
      </c>
      <c r="LI34" s="125">
        <f>IF(ISBLANK($LL$3),"",IF(OR(Tipy!JQ28=Výsledky!$LG$6,Tipy!JQ28=Výsledky!$LG$7,Tipy!JQ28=Výsledky!$LG$8,Tipy!JQ28=Výsledky!$LG$9),IF(VLOOKUP(Tipy!JQ28,'Kategórie hráčov'!$A$2:$B$55,2,FALSE)=30,30,20),0))</f>
        <v>0</v>
      </c>
      <c r="LJ34" s="125">
        <f>IF(ISBLANK($LL$3),"",IF(OR(Tipy!JR28=Výsledky!$LJ$6,Tipy!JR28=Výsledky!$LJ$7,Tipy!JR28=Výsledky!$LJ$8,Tipy!JR28=Výsledky!$LJ$9),IF(VLOOKUP(Tipy!JR28,'Kategórie hráčov'!$A$2:$B$55,2,FALSE)=30,30,20),0))</f>
        <v>0</v>
      </c>
      <c r="LK34" s="126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29">
        <f>IF(ISBLANK($LL$3),"",IF(ISBLANK(Tipy!JN28),"-",SUM(LG34:LK34)))</f>
        <v>20</v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>
        <f>IF(ISBLANK($LZ$3),"",IF(ISBLANK(Tipy!JZ28),0,IF(AND(Tipy!JZ28=Výsledky!$LX$3,Tipy!KB28=Výsledky!$LZ$3),60,0)))</f>
        <v>0</v>
      </c>
      <c r="LV34" s="12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5">
        <f>IF(ISBLANK($LZ$3),"",IF(OR(Tipy!KC28=Výsledky!$LU$6,Tipy!KC28=Výsledky!$LU$7,Tipy!KC28=Výsledky!$LU$8,Tipy!KC28=Výsledky!$LU$9),IF(VLOOKUP(Tipy!KC28,'Kategórie hráčov'!$A$2:$B$69,2,FALSE)=30,30,20),0))</f>
        <v>0</v>
      </c>
      <c r="LX34" s="125">
        <f>IF(ISBLANK($LZ$3),"",IF(OR(Tipy!KD28=Výsledky!$LX$6,Tipy!KD28=Výsledky!$LX$7,Tipy!KD28=Výsledky!$LX$8,Tipy!KD28=Výsledky!$LX$9),IF(VLOOKUP(Tipy!KD28,'Kategórie hráčov'!$A$2:$B$69,2,FALSE)=30,30,20),0))</f>
        <v>0</v>
      </c>
      <c r="LY34" s="12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9" t="str">
        <f>IF(ISBLANK($LZ$3),"",IF(ISBLANK(Tipy!JZ28),"-",SUM(LU34:LY34)))</f>
        <v>-</v>
      </c>
      <c r="MA34" s="128"/>
      <c r="MB34" s="125">
        <f>IF(ISBLANK($MG$3),"",IF(ISBLANK(Tipy!KF28),0,IF(AND(Tipy!KF28=Výsledky!$ME$3,Tipy!KH28=Výsledky!$MG$3),60,0)))</f>
        <v>0</v>
      </c>
      <c r="MC34" s="125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25">
        <f>IF(ISBLANK($MG$3),"",IF(OR(Tipy!KI28=Výsledky!$MB$6,Tipy!KI28=Výsledky!$MB$7,Tipy!KI28=Výsledky!$MB$8,Tipy!KI28=Výsledky!$MB$9),IF(VLOOKUP(Tipy!KI28,'Kategórie hráčov'!$A$2:$B$55,2,FALSE)=30,30,20),0))</f>
        <v>0</v>
      </c>
      <c r="ME34" s="125">
        <f>IF(ISBLANK($MG$3),"",IF(OR(Tipy!KJ28=Výsledky!$ME$6,Tipy!KJ28=Výsledky!$ME$7,Tipy!KJ28=Výsledky!$ME$8,Tipy!KJ28=Výsledky!$ME$9),IF(VLOOKUP(Tipy!KJ28,'Kategórie hráčov'!$A$2:$B$55,2,FALSE)=30,30,20),0))</f>
        <v>0</v>
      </c>
      <c r="MF34" s="126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29" t="str">
        <f>IF(ISBLANK($MG$3),"",IF(ISBLANK(Tipy!KF28),"-",SUM(MB34:MF34)))</f>
        <v>-</v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>
        <f>IF(ISBLANK($MU$3),"",IF(ISBLANK(Tipy!KR28),0,IF(AND(Tipy!KR28=Výsledky!$MS$3,Tipy!KT28=Výsledky!$MU$3),60,0)))</f>
        <v>0</v>
      </c>
      <c r="MQ34" s="125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25">
        <f>IF(ISBLANK($MU$3),"",IF(OR(Tipy!KU28=Výsledky!$MP$6,Tipy!KU28=Výsledky!$MP$7,Tipy!KU28=Výsledky!$MP$8,Tipy!KU28=Výsledky!$MP$9),IF(VLOOKUP(Tipy!KU28,'Kategórie hráčov'!$A$2:$B$55,2,FALSE)=30,30,20),0))</f>
        <v>0</v>
      </c>
      <c r="MS34" s="125">
        <f>IF(ISBLANK($MU$3),"",IF(OR(Tipy!KV28=Výsledky!$MS$6,Tipy!KV28=Výsledky!$MS$7,Tipy!KV28=Výsledky!$MS$8,Tipy!KV28=Výsledky!$MS$9),IF(VLOOKUP(Tipy!KV28,'Kategórie hráčov'!$A$2:$B$55,2,FALSE)=30,30,20),0))</f>
        <v>0</v>
      </c>
      <c r="MT34" s="126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29" t="str">
        <f>IF(ISBLANK($MU$3),"",IF(ISBLANK(Tipy!KR28),"-",SUM(MP34:MT34)))</f>
        <v>-</v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>
        <f>IF(ISBLANK($NI$3),"",IF(ISBLANK(Tipy!LD28),0,IF(AND(Tipy!LD28=Výsledky!$NG$3,Tipy!LF28=Výsledky!$NI$3),60,0)))</f>
        <v>0</v>
      </c>
      <c r="NE34" s="125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25">
        <f>IF(ISBLANK($NI$3),"",IF(OR(Tipy!LG28=Výsledky!$ND$6,Tipy!LG28=Výsledky!$ND$7,Tipy!LG28=Výsledky!$ND$8,Tipy!LG28=Výsledky!$ND$9),IF(VLOOKUP(Tipy!LG28,'Kategórie hráčov'!$A$2:$B$55,2,FALSE)=30,30,20),0))</f>
        <v>0</v>
      </c>
      <c r="NG34" s="125">
        <f>IF(ISBLANK($NI$3),"",IF(OR(Tipy!LH28=Výsledky!$NG$6,Tipy!LH28=Výsledky!$NG$7,Tipy!LH28=Výsledky!$NG$8,Tipy!LH28=Výsledky!$NG$9),IF(VLOOKUP(Tipy!LH28,'Kategórie hráčov'!$A$2:$B$55,2,FALSE)=30,30,20),0))</f>
        <v>0</v>
      </c>
      <c r="NH34" s="126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29" t="str">
        <f>IF(ISBLANK($NI$3),"",IF(ISBLANK(Tipy!LD28),"-",SUM(ND34:NH34)))</f>
        <v>-</v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>
        <f>IF(ISBLANK($NW$3),"",IF(ISBLANK(Tipy!LP28),0,IF(AND(Tipy!LP28=Výsledky!$NU$3,Tipy!LR28=Výsledky!$NW$3),60,0)))</f>
        <v>0</v>
      </c>
      <c r="NS34" s="125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25">
        <f>IF(ISBLANK($NW$3),"",IF(OR(Tipy!LS28=Výsledky!$NR$6,Tipy!LS28=Výsledky!$NR$7,Tipy!LS28=Výsledky!$NR$8,Tipy!LS28=Výsledky!$NR$9),IF(VLOOKUP(Tipy!LS28,'Kategórie hráčov'!$A$2:$B$55,2,FALSE)=30,30,20),0))</f>
        <v>0</v>
      </c>
      <c r="NU34" s="125">
        <f>IF(ISBLANK($NW$3),"",IF(OR(Tipy!LT28=Výsledky!$NU$6,Tipy!LT28=Výsledky!$NU$7,Tipy!LT28=Výsledky!$NU$8,Tipy!LT28=Výsledky!$NU$9),IF(VLOOKUP(Tipy!LT28,'Kategórie hráčov'!$A$2:$B$55,2,FALSE)=30,30,20),0))</f>
        <v>0</v>
      </c>
      <c r="NV34" s="126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29" t="str">
        <f>IF(ISBLANK($NW$3),"",IF(ISBLANK(Tipy!LP28),"-",SUM(NR34:NV34)))</f>
        <v>-</v>
      </c>
      <c r="NX34" s="128"/>
      <c r="NY34" s="125">
        <f>IF(ISBLANK($OD$3),"",IF(ISBLANK(Tipy!LV28),0,IF(AND(Tipy!LV28=Výsledky!$OB$3,Tipy!LX28=Výsledky!$OD$3),60,0)))</f>
        <v>0</v>
      </c>
      <c r="NZ34" s="125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25">
        <f>IF(ISBLANK($OD$3),"",IF(OR(Tipy!LY28=Výsledky!$NY$6,Tipy!LY28=Výsledky!$NY$7,Tipy!LY28=Výsledky!$NY$8,Tipy!LY28=Výsledky!$NY$9),IF(VLOOKUP(Tipy!LY28,'Kategórie hráčov'!$A$2:$B$55,2,FALSE)=30,30,20),0))</f>
        <v>0</v>
      </c>
      <c r="OB34" s="125">
        <f>IF(ISBLANK($OD$3),"",IF(OR(Tipy!LZ28=Výsledky!$OB$6,Tipy!LZ28=Výsledky!$OB$7,Tipy!LZ28=Výsledky!$OB$8,Tipy!LZ28=Výsledky!$OB$9),IF(VLOOKUP(Tipy!LZ28,'Kategórie hráčov'!$A$2:$B$55,2,FALSE)=30,30,20),0))</f>
        <v>0</v>
      </c>
      <c r="OC34" s="126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29" t="str">
        <f>IF(ISBLANK($OD$3),"",IF(ISBLANK(Tipy!LV28),"-",SUM(NY34:OC34)))</f>
        <v>-</v>
      </c>
      <c r="OE34" s="128"/>
      <c r="OF34" s="125">
        <f>IF(ISBLANK($OK$3),"",IF(ISBLANK(Tipy!MB28),0,IF(AND(Tipy!MB28=Výsledky!$OI$3,Tipy!MD28=Výsledky!$OK$3),60,0)))</f>
        <v>0</v>
      </c>
      <c r="OG34" s="125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20</v>
      </c>
      <c r="OH34" s="125">
        <f>IF(ISBLANK($OK$3),"",IF(OR(Tipy!ME28=Výsledky!$OF$6,Tipy!ME28=Výsledky!$OF$7,Tipy!ME28=Výsledky!$OF$8,Tipy!ME28=Výsledky!$OF$9),IF(VLOOKUP(Tipy!ME28,'Kategórie hráčov'!$A$2:$B$55,2,FALSE)=30,30,20),0))</f>
        <v>20</v>
      </c>
      <c r="OI34" s="125">
        <f>IF(ISBLANK($OK$3),"",IF(OR(Tipy!MF28=Výsledky!$OI$6,Tipy!MF28=Výsledky!$OI$7,Tipy!MF28=Výsledky!$OI$8,Tipy!MF28=Výsledky!$OI$9),IF(VLOOKUP(Tipy!MF28,'Kategórie hráčov'!$A$2:$B$55,2,FALSE)=30,30,20),0))</f>
        <v>0</v>
      </c>
      <c r="OJ34" s="126">
        <f>IF(ISBLANK($OK$3),"",IF(ISBLANK(Tipy!MB28),0,IF(OR(AND(Tipy!MB28=Výsledky!$OI$3,OR(Tipy!MD28=Výsledky!$OK$3+1,Tipy!MD28=Výsledky!$OK$3-1)),AND(Tipy!MD28=Výsledky!$OK$3,OR(Tipy!MB28=Výsledky!$OI$3+1,Tipy!MB28=Výsledky!$OI$3-1))),10,0)))</f>
        <v>10</v>
      </c>
      <c r="OK34" s="129">
        <f>IF(ISBLANK($OK$3),"",IF(ISBLANK(Tipy!MB28),"-",SUM(OF34:OJ34)))</f>
        <v>50</v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>
        <f>IF(ISBLANK($OY$3),"",IF(ISBLANK(Tipy!MN28),0,IF(AND(Tipy!MN28=Výsledky!$OW$3,Tipy!MP28=Výsledky!$OY$3),60,0)))</f>
        <v>0</v>
      </c>
      <c r="OU34" s="125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20</v>
      </c>
      <c r="OV34" s="125">
        <f>IF(ISBLANK($OY$3),"",IF(OR(Tipy!MQ28=Výsledky!$OT$6,Tipy!MQ28=Výsledky!$OT$7,Tipy!MQ28=Výsledky!$OT$8,Tipy!MQ28=Výsledky!$OT$9),IF(VLOOKUP(Tipy!MQ28,'Kategórie hráčov'!$A$2:$B$55,2,FALSE)=30,30,20),0))</f>
        <v>0</v>
      </c>
      <c r="OW34" s="125">
        <f>IF(ISBLANK($OY$3),"",IF(OR(Tipy!MR28=Výsledky!$OW$6,Tipy!MR28=Výsledky!$OW$7,Tipy!MR28=Výsledky!$OW$8,Tipy!MR28=Výsledky!$OW$9),IF(VLOOKUP(Tipy!MR28,'Kategórie hráčov'!$A$2:$B$55,2,FALSE)=30,30,20),0))</f>
        <v>20</v>
      </c>
      <c r="OX34" s="126">
        <f>IF(ISBLANK($OY$3),"",IF(ISBLANK(Tipy!MN28),0,IF(OR(AND(Tipy!MN28=Výsledky!$OW$3,OR(Tipy!MP28=Výsledky!$OY$3+1,Tipy!MP28=Výsledky!$OY$3-1)),AND(Tipy!MP28=Výsledky!$OY$3,OR(Tipy!MN28=Výsledky!$OW$3+1,Tipy!MN28=Výsledky!$OW$3-1))),10,0)))</f>
        <v>10</v>
      </c>
      <c r="OY34" s="129">
        <f>IF(ISBLANK($OY$3),"",IF(ISBLANK(Tipy!MN28),"-",SUM(OT34:OX34)))</f>
        <v>50</v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>
        <f>IF(ISBLANK($PM$3),"",IF(ISBLANK(Tipy!MZ28),0,IF(AND(Tipy!MZ28=Výsledky!$PK$3,Tipy!NB28=Výsledky!$PM$3),60,0)))</f>
        <v>0</v>
      </c>
      <c r="PI34" s="125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>0</v>
      </c>
      <c r="PJ34" s="125">
        <f>IF(ISBLANK($PM$3),"",IF(OR(Tipy!NC28=Výsledky!$PH$6,Tipy!NC28=Výsledky!$PH$7,Tipy!NC28=Výsledky!$PH$8,Tipy!NC28=Výsledky!$PH$9),IF(VLOOKUP(Tipy!NC28,'Kategórie hráčov'!$A$2:$B$55,2,FALSE)=30,30,20),0))</f>
        <v>0</v>
      </c>
      <c r="PK34" s="125">
        <f>IF(ISBLANK($PM$3),"",IF(OR(Tipy!ND28=Výsledky!$PK$6,Tipy!ND28=Výsledky!$PK$7,Tipy!ND28=Výsledky!$PK$8,Tipy!ND28=Výsledky!$PK$9),IF(VLOOKUP(Tipy!ND28,'Kategórie hráčov'!$A$2:$B$55,2,FALSE)=30,30,20),0))</f>
        <v>0</v>
      </c>
      <c r="PL34" s="126">
        <f>IF(ISBLANK($PM$3),"",IF(ISBLANK(Tipy!MZ28),0,IF(OR(AND(Tipy!MZ28=Výsledky!$PK$3,OR(Tipy!NB28=Výsledky!$PM$3+1,Tipy!NB28=Výsledky!$PM$3-1)),AND(Tipy!NB28=Výsledky!$PM$3,OR(Tipy!MZ28=Výsledky!$PK$3+1,Tipy!MZ28=Výsledky!$PK$3-1))),10,0)))</f>
        <v>0</v>
      </c>
      <c r="PM34" s="129">
        <f>IF(ISBLANK($PM$3),"",IF(ISBLANK(Tipy!MZ28),"-",SUM(PH34:PL34)))</f>
        <v>0</v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5" x14ac:dyDescent="0.2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>
        <f>IF(ISBLANK($CA$3),"",IF(ISBLANK(Tipy!BL29),0,IF(AND(Tipy!BL29=Výsledky!$BY$3,Tipy!BN29=Výsledky!$CA$3),60,0)))</f>
        <v>0</v>
      </c>
      <c r="BW35" s="125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25">
        <f>IF(ISBLANK($CA$3),"",IF(OR(Tipy!BO29=Výsledky!$BV$6,Tipy!BO29=Výsledky!$BV$7,Tipy!BO29=Výsledky!$BV$8,Tipy!BO29=Výsledky!$BV$9),IF(VLOOKUP(Tipy!BO29,'Kategórie hráčov'!$A$2:$B$55,2,FALSE)=30,30,20),0))</f>
        <v>0</v>
      </c>
      <c r="BY35" s="125">
        <f>IF(ISBLANK($CA$3),"",IF(OR(Tipy!BP29=Výsledky!$BY$6,Tipy!BP29=Výsledky!$BY$7,Tipy!BP29=Výsledky!$BY$8,Tipy!BP29=Výsledky!$BY$9),IF(VLOOKUP(Tipy!BP29,'Kategórie hráčov'!$A$2:$B$55,2,FALSE)=30,30,20),0))</f>
        <v>0</v>
      </c>
      <c r="BZ35" s="126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29" t="str">
        <f>IF(ISBLANK($CA$3),"",IF(ISBLANK(Tipy!BL29),"-",SUM(BV35:BZ35)))</f>
        <v>-</v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>
        <f>IF(ISBLANK($LL$3),"",IF(ISBLANK(Tipy!JN29),0,IF(AND(Tipy!JN29=Výsledky!$LJ$3,Tipy!JP29=Výsledky!$LL$3),60,0)))</f>
        <v>0</v>
      </c>
      <c r="LH35" s="125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25">
        <f>IF(ISBLANK($LL$3),"",IF(OR(Tipy!JQ29=Výsledky!$LG$6,Tipy!JQ29=Výsledky!$LG$7,Tipy!JQ29=Výsledky!$LG$8,Tipy!JQ29=Výsledky!$LG$9),IF(VLOOKUP(Tipy!JQ29,'Kategórie hráčov'!$A$2:$B$55,2,FALSE)=30,30,20),0))</f>
        <v>0</v>
      </c>
      <c r="LJ35" s="125">
        <f>IF(ISBLANK($LL$3),"",IF(OR(Tipy!JR29=Výsledky!$LJ$6,Tipy!JR29=Výsledky!$LJ$7,Tipy!JR29=Výsledky!$LJ$8,Tipy!JR29=Výsledky!$LJ$9),IF(VLOOKUP(Tipy!JR29,'Kategórie hráčov'!$A$2:$B$55,2,FALSE)=30,30,20),0))</f>
        <v>0</v>
      </c>
      <c r="LK35" s="126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29" t="str">
        <f>IF(ISBLANK($LL$3),"",IF(ISBLANK(Tipy!JN29),"-",SUM(LG35:LK35)))</f>
        <v>-</v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>
        <f>IF(ISBLANK($LZ$3),"",IF(ISBLANK(Tipy!JZ29),0,IF(AND(Tipy!JZ29=Výsledky!$LX$3,Tipy!KB29=Výsledky!$LZ$3),60,0)))</f>
        <v>0</v>
      </c>
      <c r="LV35" s="12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5">
        <f>IF(ISBLANK($LZ$3),"",IF(OR(Tipy!KC29=Výsledky!$LU$6,Tipy!KC29=Výsledky!$LU$7,Tipy!KC29=Výsledky!$LU$8,Tipy!KC29=Výsledky!$LU$9),IF(VLOOKUP(Tipy!KC29,'Kategórie hráčov'!$A$2:$B$69,2,FALSE)=30,30,20),0))</f>
        <v>0</v>
      </c>
      <c r="LX35" s="125">
        <f>IF(ISBLANK($LZ$3),"",IF(OR(Tipy!KD29=Výsledky!$LX$6,Tipy!KD29=Výsledky!$LX$7,Tipy!KD29=Výsledky!$LX$8,Tipy!KD29=Výsledky!$LX$9),IF(VLOOKUP(Tipy!KD29,'Kategórie hráčov'!$A$2:$B$69,2,FALSE)=30,30,20),0))</f>
        <v>0</v>
      </c>
      <c r="LY35" s="12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9" t="str">
        <f>IF(ISBLANK($LZ$3),"",IF(ISBLANK(Tipy!JZ29),"-",SUM(LU35:LY35)))</f>
        <v>-</v>
      </c>
      <c r="MA35" s="128"/>
      <c r="MB35" s="125">
        <f>IF(ISBLANK($MG$3),"",IF(ISBLANK(Tipy!KF29),0,IF(AND(Tipy!KF29=Výsledky!$ME$3,Tipy!KH29=Výsledky!$MG$3),60,0)))</f>
        <v>0</v>
      </c>
      <c r="MC35" s="125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25">
        <f>IF(ISBLANK($MG$3),"",IF(OR(Tipy!KI29=Výsledky!$MB$6,Tipy!KI29=Výsledky!$MB$7,Tipy!KI29=Výsledky!$MB$8,Tipy!KI29=Výsledky!$MB$9),IF(VLOOKUP(Tipy!KI29,'Kategórie hráčov'!$A$2:$B$55,2,FALSE)=30,30,20),0))</f>
        <v>0</v>
      </c>
      <c r="ME35" s="125">
        <f>IF(ISBLANK($MG$3),"",IF(OR(Tipy!KJ29=Výsledky!$ME$6,Tipy!KJ29=Výsledky!$ME$7,Tipy!KJ29=Výsledky!$ME$8,Tipy!KJ29=Výsledky!$ME$9),IF(VLOOKUP(Tipy!KJ29,'Kategórie hráčov'!$A$2:$B$55,2,FALSE)=30,30,20),0))</f>
        <v>0</v>
      </c>
      <c r="MF35" s="126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29" t="str">
        <f>IF(ISBLANK($MG$3),"",IF(ISBLANK(Tipy!KF29),"-",SUM(MB35:MF35)))</f>
        <v>-</v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>
        <f>IF(ISBLANK($MU$3),"",IF(ISBLANK(Tipy!KR29),0,IF(AND(Tipy!KR29=Výsledky!$MS$3,Tipy!KT29=Výsledky!$MU$3),60,0)))</f>
        <v>0</v>
      </c>
      <c r="MQ35" s="125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25">
        <f>IF(ISBLANK($MU$3),"",IF(OR(Tipy!KU29=Výsledky!$MP$6,Tipy!KU29=Výsledky!$MP$7,Tipy!KU29=Výsledky!$MP$8,Tipy!KU29=Výsledky!$MP$9),IF(VLOOKUP(Tipy!KU29,'Kategórie hráčov'!$A$2:$B$55,2,FALSE)=30,30,20),0))</f>
        <v>0</v>
      </c>
      <c r="MS35" s="125">
        <f>IF(ISBLANK($MU$3),"",IF(OR(Tipy!KV29=Výsledky!$MS$6,Tipy!KV29=Výsledky!$MS$7,Tipy!KV29=Výsledky!$MS$8,Tipy!KV29=Výsledky!$MS$9),IF(VLOOKUP(Tipy!KV29,'Kategórie hráčov'!$A$2:$B$55,2,FALSE)=30,30,20),0))</f>
        <v>0</v>
      </c>
      <c r="MT35" s="126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29" t="str">
        <f>IF(ISBLANK($MU$3),"",IF(ISBLANK(Tipy!KR29),"-",SUM(MP35:MT35)))</f>
        <v>-</v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>
        <f>IF(ISBLANK($NI$3),"",IF(ISBLANK(Tipy!LD29),0,IF(AND(Tipy!LD29=Výsledky!$NG$3,Tipy!LF29=Výsledky!$NI$3),60,0)))</f>
        <v>0</v>
      </c>
      <c r="NE35" s="125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25">
        <f>IF(ISBLANK($NI$3),"",IF(OR(Tipy!LG29=Výsledky!$ND$6,Tipy!LG29=Výsledky!$ND$7,Tipy!LG29=Výsledky!$ND$8,Tipy!LG29=Výsledky!$ND$9),IF(VLOOKUP(Tipy!LG29,'Kategórie hráčov'!$A$2:$B$55,2,FALSE)=30,30,20),0))</f>
        <v>0</v>
      </c>
      <c r="NG35" s="125">
        <f>IF(ISBLANK($NI$3),"",IF(OR(Tipy!LH29=Výsledky!$NG$6,Tipy!LH29=Výsledky!$NG$7,Tipy!LH29=Výsledky!$NG$8,Tipy!LH29=Výsledky!$NG$9),IF(VLOOKUP(Tipy!LH29,'Kategórie hráčov'!$A$2:$B$55,2,FALSE)=30,30,20),0))</f>
        <v>0</v>
      </c>
      <c r="NH35" s="126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29" t="str">
        <f>IF(ISBLANK($NI$3),"",IF(ISBLANK(Tipy!LD29),"-",SUM(ND35:NH35)))</f>
        <v>-</v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>
        <f>IF(ISBLANK($NW$3),"",IF(ISBLANK(Tipy!LP29),0,IF(AND(Tipy!LP29=Výsledky!$NU$3,Tipy!LR29=Výsledky!$NW$3),60,0)))</f>
        <v>0</v>
      </c>
      <c r="NS35" s="125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25">
        <f>IF(ISBLANK($NW$3),"",IF(OR(Tipy!LS29=Výsledky!$NR$6,Tipy!LS29=Výsledky!$NR$7,Tipy!LS29=Výsledky!$NR$8,Tipy!LS29=Výsledky!$NR$9),IF(VLOOKUP(Tipy!LS29,'Kategórie hráčov'!$A$2:$B$55,2,FALSE)=30,30,20),0))</f>
        <v>0</v>
      </c>
      <c r="NU35" s="125">
        <f>IF(ISBLANK($NW$3),"",IF(OR(Tipy!LT29=Výsledky!$NU$6,Tipy!LT29=Výsledky!$NU$7,Tipy!LT29=Výsledky!$NU$8,Tipy!LT29=Výsledky!$NU$9),IF(VLOOKUP(Tipy!LT29,'Kategórie hráčov'!$A$2:$B$55,2,FALSE)=30,30,20),0))</f>
        <v>0</v>
      </c>
      <c r="NV35" s="126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29" t="str">
        <f>IF(ISBLANK($NW$3),"",IF(ISBLANK(Tipy!LP29),"-",SUM(NR35:NV35)))</f>
        <v>-</v>
      </c>
      <c r="NX35" s="128"/>
      <c r="NY35" s="125">
        <f>IF(ISBLANK($OD$3),"",IF(ISBLANK(Tipy!LV29),0,IF(AND(Tipy!LV29=Výsledky!$OB$3,Tipy!LX29=Výsledky!$OD$3),60,0)))</f>
        <v>0</v>
      </c>
      <c r="NZ35" s="125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25">
        <f>IF(ISBLANK($OD$3),"",IF(OR(Tipy!LY29=Výsledky!$NY$6,Tipy!LY29=Výsledky!$NY$7,Tipy!LY29=Výsledky!$NY$8,Tipy!LY29=Výsledky!$NY$9),IF(VLOOKUP(Tipy!LY29,'Kategórie hráčov'!$A$2:$B$55,2,FALSE)=30,30,20),0))</f>
        <v>0</v>
      </c>
      <c r="OB35" s="125">
        <f>IF(ISBLANK($OD$3),"",IF(OR(Tipy!LZ29=Výsledky!$OB$6,Tipy!LZ29=Výsledky!$OB$7,Tipy!LZ29=Výsledky!$OB$8,Tipy!LZ29=Výsledky!$OB$9),IF(VLOOKUP(Tipy!LZ29,'Kategórie hráčov'!$A$2:$B$55,2,FALSE)=30,30,20),0))</f>
        <v>0</v>
      </c>
      <c r="OC35" s="126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29" t="str">
        <f>IF(ISBLANK($OD$3),"",IF(ISBLANK(Tipy!LV29),"-",SUM(NY35:OC35)))</f>
        <v>-</v>
      </c>
      <c r="OE35" s="128"/>
      <c r="OF35" s="125">
        <f>IF(ISBLANK($OK$3),"",IF(ISBLANK(Tipy!MB29),0,IF(AND(Tipy!MB29=Výsledky!$OI$3,Tipy!MD29=Výsledky!$OK$3),60,0)))</f>
        <v>0</v>
      </c>
      <c r="OG35" s="125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25">
        <f>IF(ISBLANK($OK$3),"",IF(OR(Tipy!ME29=Výsledky!$OF$6,Tipy!ME29=Výsledky!$OF$7,Tipy!ME29=Výsledky!$OF$8,Tipy!ME29=Výsledky!$OF$9),IF(VLOOKUP(Tipy!ME29,'Kategórie hráčov'!$A$2:$B$55,2,FALSE)=30,30,20),0))</f>
        <v>0</v>
      </c>
      <c r="OI35" s="125">
        <f>IF(ISBLANK($OK$3),"",IF(OR(Tipy!MF29=Výsledky!$OI$6,Tipy!MF29=Výsledky!$OI$7,Tipy!MF29=Výsledky!$OI$8,Tipy!MF29=Výsledky!$OI$9),IF(VLOOKUP(Tipy!MF29,'Kategórie hráčov'!$A$2:$B$55,2,FALSE)=30,30,20),0))</f>
        <v>0</v>
      </c>
      <c r="OJ35" s="126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29" t="str">
        <f>IF(ISBLANK($OK$3),"",IF(ISBLANK(Tipy!MB29),"-",SUM(OF35:OJ35)))</f>
        <v>-</v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>
        <f>IF(ISBLANK($OY$3),"",IF(ISBLANK(Tipy!MN29),0,IF(AND(Tipy!MN29=Výsledky!$OW$3,Tipy!MP29=Výsledky!$OY$3),60,0)))</f>
        <v>0</v>
      </c>
      <c r="OU35" s="125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125">
        <f>IF(ISBLANK($OY$3),"",IF(OR(Tipy!MQ29=Výsledky!$OT$6,Tipy!MQ29=Výsledky!$OT$7,Tipy!MQ29=Výsledky!$OT$8,Tipy!MQ29=Výsledky!$OT$9),IF(VLOOKUP(Tipy!MQ29,'Kategórie hráčov'!$A$2:$B$55,2,FALSE)=30,30,20),0))</f>
        <v>0</v>
      </c>
      <c r="OW35" s="125">
        <f>IF(ISBLANK($OY$3),"",IF(OR(Tipy!MR29=Výsledky!$OW$6,Tipy!MR29=Výsledky!$OW$7,Tipy!MR29=Výsledky!$OW$8,Tipy!MR29=Výsledky!$OW$9),IF(VLOOKUP(Tipy!MR29,'Kategórie hráčov'!$A$2:$B$55,2,FALSE)=30,30,20),0))</f>
        <v>0</v>
      </c>
      <c r="OX35" s="126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129" t="str">
        <f>IF(ISBLANK($OY$3),"",IF(ISBLANK(Tipy!MN29),"-",SUM(OT35:OX35)))</f>
        <v>-</v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>
        <f>IF(ISBLANK($PM$3),"",IF(ISBLANK(Tipy!MZ29),0,IF(AND(Tipy!MZ29=Výsledky!$PK$3,Tipy!NB29=Výsledky!$PM$3),60,0)))</f>
        <v>0</v>
      </c>
      <c r="PI35" s="125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>0</v>
      </c>
      <c r="PJ35" s="125">
        <f>IF(ISBLANK($PM$3),"",IF(OR(Tipy!NC29=Výsledky!$PH$6,Tipy!NC29=Výsledky!$PH$7,Tipy!NC29=Výsledky!$PH$8,Tipy!NC29=Výsledky!$PH$9),IF(VLOOKUP(Tipy!NC29,'Kategórie hráčov'!$A$2:$B$55,2,FALSE)=30,30,20),0))</f>
        <v>0</v>
      </c>
      <c r="PK35" s="125">
        <f>IF(ISBLANK($PM$3),"",IF(OR(Tipy!ND29=Výsledky!$PK$6,Tipy!ND29=Výsledky!$PK$7,Tipy!ND29=Výsledky!$PK$8,Tipy!ND29=Výsledky!$PK$9),IF(VLOOKUP(Tipy!ND29,'Kategórie hráčov'!$A$2:$B$55,2,FALSE)=30,30,20),0))</f>
        <v>0</v>
      </c>
      <c r="PL35" s="126">
        <f>IF(ISBLANK($PM$3),"",IF(ISBLANK(Tipy!MZ29),0,IF(OR(AND(Tipy!MZ29=Výsledky!$PK$3,OR(Tipy!NB29=Výsledky!$PM$3+1,Tipy!NB29=Výsledky!$PM$3-1)),AND(Tipy!NB29=Výsledky!$PM$3,OR(Tipy!MZ29=Výsledky!$PK$3+1,Tipy!MZ29=Výsledky!$PK$3-1))),10,0)))</f>
        <v>0</v>
      </c>
      <c r="PM35" s="129" t="str">
        <f>IF(ISBLANK($PM$3),"",IF(ISBLANK(Tipy!MZ29),"-",SUM(PH35:PL35)))</f>
        <v>-</v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5" x14ac:dyDescent="0.2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>
        <f>IF(ISBLANK($CA$3),"",IF(ISBLANK(Tipy!BL30),0,IF(AND(Tipy!BL30=Výsledky!$BY$3,Tipy!BN30=Výsledky!$CA$3),60,0)))</f>
        <v>0</v>
      </c>
      <c r="BW36" s="125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0</v>
      </c>
      <c r="BX36" s="125">
        <f>IF(ISBLANK($CA$3),"",IF(OR(Tipy!BO30=Výsledky!$BV$6,Tipy!BO30=Výsledky!$BV$7,Tipy!BO30=Výsledky!$BV$8,Tipy!BO30=Výsledky!$BV$9),IF(VLOOKUP(Tipy!BO30,'Kategórie hráčov'!$A$2:$B$55,2,FALSE)=30,30,20),0))</f>
        <v>0</v>
      </c>
      <c r="BY36" s="125">
        <f>IF(ISBLANK($CA$3),"",IF(OR(Tipy!BP30=Výsledky!$BY$6,Tipy!BP30=Výsledky!$BY$7,Tipy!BP30=Výsledky!$BY$8,Tipy!BP30=Výsledky!$BY$9),IF(VLOOKUP(Tipy!BP30,'Kategórie hráčov'!$A$2:$B$55,2,FALSE)=30,30,20),0))</f>
        <v>0</v>
      </c>
      <c r="BZ36" s="126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29" t="str">
        <f>IF(ISBLANK($CA$3),"",IF(ISBLANK(Tipy!BL30),"-",SUM(BV36:BZ36)))</f>
        <v>-</v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>
        <f>IF(ISBLANK($LL$3),"",IF(ISBLANK(Tipy!JN30),0,IF(AND(Tipy!JN30=Výsledky!$LJ$3,Tipy!JP30=Výsledky!$LL$3),60,0)))</f>
        <v>0</v>
      </c>
      <c r="LH36" s="125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25">
        <f>IF(ISBLANK($LL$3),"",IF(OR(Tipy!JQ30=Výsledky!$LG$6,Tipy!JQ30=Výsledky!$LG$7,Tipy!JQ30=Výsledky!$LG$8,Tipy!JQ30=Výsledky!$LG$9),IF(VLOOKUP(Tipy!JQ30,'Kategórie hráčov'!$A$2:$B$55,2,FALSE)=30,30,20),0))</f>
        <v>0</v>
      </c>
      <c r="LJ36" s="125">
        <f>IF(ISBLANK($LL$3),"",IF(OR(Tipy!JR30=Výsledky!$LJ$6,Tipy!JR30=Výsledky!$LJ$7,Tipy!JR30=Výsledky!$LJ$8,Tipy!JR30=Výsledky!$LJ$9),IF(VLOOKUP(Tipy!JR30,'Kategórie hráčov'!$A$2:$B$55,2,FALSE)=30,30,20),0))</f>
        <v>0</v>
      </c>
      <c r="LK36" s="126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29" t="str">
        <f>IF(ISBLANK($LL$3),"",IF(ISBLANK(Tipy!JN30),"-",SUM(LG36:LK36)))</f>
        <v>-</v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>
        <f>IF(ISBLANK($LZ$3),"",IF(ISBLANK(Tipy!JZ30),0,IF(AND(Tipy!JZ30=Výsledky!$LX$3,Tipy!KB30=Výsledky!$LZ$3),60,0)))</f>
        <v>0</v>
      </c>
      <c r="LV36" s="12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5">
        <f>IF(ISBLANK($LZ$3),"",IF(OR(Tipy!KC30=Výsledky!$LU$6,Tipy!KC30=Výsledky!$LU$7,Tipy!KC30=Výsledky!$LU$8,Tipy!KC30=Výsledky!$LU$9),IF(VLOOKUP(Tipy!KC30,'Kategórie hráčov'!$A$2:$B$69,2,FALSE)=30,30,20),0))</f>
        <v>0</v>
      </c>
      <c r="LX36" s="125">
        <f>IF(ISBLANK($LZ$3),"",IF(OR(Tipy!KD30=Výsledky!$LX$6,Tipy!KD30=Výsledky!$LX$7,Tipy!KD30=Výsledky!$LX$8,Tipy!KD30=Výsledky!$LX$9),IF(VLOOKUP(Tipy!KD30,'Kategórie hráčov'!$A$2:$B$69,2,FALSE)=30,30,20),0))</f>
        <v>0</v>
      </c>
      <c r="LY36" s="12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9" t="str">
        <f>IF(ISBLANK($LZ$3),"",IF(ISBLANK(Tipy!JZ30),"-",SUM(LU36:LY36)))</f>
        <v>-</v>
      </c>
      <c r="MA36" s="128"/>
      <c r="MB36" s="125">
        <f>IF(ISBLANK($MG$3),"",IF(ISBLANK(Tipy!KF30),0,IF(AND(Tipy!KF30=Výsledky!$ME$3,Tipy!KH30=Výsledky!$MG$3),60,0)))</f>
        <v>0</v>
      </c>
      <c r="MC36" s="125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125">
        <f>IF(ISBLANK($MG$3),"",IF(OR(Tipy!KI30=Výsledky!$MB$6,Tipy!KI30=Výsledky!$MB$7,Tipy!KI30=Výsledky!$MB$8,Tipy!KI30=Výsledky!$MB$9),IF(VLOOKUP(Tipy!KI30,'Kategórie hráčov'!$A$2:$B$55,2,FALSE)=30,30,20),0))</f>
        <v>0</v>
      </c>
      <c r="ME36" s="125">
        <f>IF(ISBLANK($MG$3),"",IF(OR(Tipy!KJ30=Výsledky!$ME$6,Tipy!KJ30=Výsledky!$ME$7,Tipy!KJ30=Výsledky!$ME$8,Tipy!KJ30=Výsledky!$ME$9),IF(VLOOKUP(Tipy!KJ30,'Kategórie hráčov'!$A$2:$B$55,2,FALSE)=30,30,20),0))</f>
        <v>0</v>
      </c>
      <c r="MF36" s="126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29" t="str">
        <f>IF(ISBLANK($MG$3),"",IF(ISBLANK(Tipy!KF30),"-",SUM(MB36:MF36)))</f>
        <v>-</v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>
        <f>IF(ISBLANK($MU$3),"",IF(ISBLANK(Tipy!KR30),0,IF(AND(Tipy!KR30=Výsledky!$MS$3,Tipy!KT30=Výsledky!$MU$3),60,0)))</f>
        <v>0</v>
      </c>
      <c r="MQ36" s="125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25">
        <f>IF(ISBLANK($MU$3),"",IF(OR(Tipy!KU30=Výsledky!$MP$6,Tipy!KU30=Výsledky!$MP$7,Tipy!KU30=Výsledky!$MP$8,Tipy!KU30=Výsledky!$MP$9),IF(VLOOKUP(Tipy!KU30,'Kategórie hráčov'!$A$2:$B$55,2,FALSE)=30,30,20),0))</f>
        <v>0</v>
      </c>
      <c r="MS36" s="125">
        <f>IF(ISBLANK($MU$3),"",IF(OR(Tipy!KV30=Výsledky!$MS$6,Tipy!KV30=Výsledky!$MS$7,Tipy!KV30=Výsledky!$MS$8,Tipy!KV30=Výsledky!$MS$9),IF(VLOOKUP(Tipy!KV30,'Kategórie hráčov'!$A$2:$B$55,2,FALSE)=30,30,20),0))</f>
        <v>0</v>
      </c>
      <c r="MT36" s="126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29" t="str">
        <f>IF(ISBLANK($MU$3),"",IF(ISBLANK(Tipy!KR30),"-",SUM(MP36:MT36)))</f>
        <v>-</v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>
        <f>IF(ISBLANK($NI$3),"",IF(ISBLANK(Tipy!LD30),0,IF(AND(Tipy!LD30=Výsledky!$NG$3,Tipy!LF30=Výsledky!$NI$3),60,0)))</f>
        <v>0</v>
      </c>
      <c r="NE36" s="125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125">
        <f>IF(ISBLANK($NI$3),"",IF(OR(Tipy!LG30=Výsledky!$ND$6,Tipy!LG30=Výsledky!$ND$7,Tipy!LG30=Výsledky!$ND$8,Tipy!LG30=Výsledky!$ND$9),IF(VLOOKUP(Tipy!LG30,'Kategórie hráčov'!$A$2:$B$55,2,FALSE)=30,30,20),0))</f>
        <v>0</v>
      </c>
      <c r="NG36" s="125">
        <f>IF(ISBLANK($NI$3),"",IF(OR(Tipy!LH30=Výsledky!$NG$6,Tipy!LH30=Výsledky!$NG$7,Tipy!LH30=Výsledky!$NG$8,Tipy!LH30=Výsledky!$NG$9),IF(VLOOKUP(Tipy!LH30,'Kategórie hráčov'!$A$2:$B$55,2,FALSE)=30,30,20),0))</f>
        <v>0</v>
      </c>
      <c r="NH36" s="126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129" t="str">
        <f>IF(ISBLANK($NI$3),"",IF(ISBLANK(Tipy!LD30),"-",SUM(ND36:NH36)))</f>
        <v>-</v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>
        <f>IF(ISBLANK($NW$3),"",IF(ISBLANK(Tipy!LP30),0,IF(AND(Tipy!LP30=Výsledky!$NU$3,Tipy!LR30=Výsledky!$NW$3),60,0)))</f>
        <v>0</v>
      </c>
      <c r="NS36" s="125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125">
        <f>IF(ISBLANK($NW$3),"",IF(OR(Tipy!LS30=Výsledky!$NR$6,Tipy!LS30=Výsledky!$NR$7,Tipy!LS30=Výsledky!$NR$8,Tipy!LS30=Výsledky!$NR$9),IF(VLOOKUP(Tipy!LS30,'Kategórie hráčov'!$A$2:$B$55,2,FALSE)=30,30,20),0))</f>
        <v>0</v>
      </c>
      <c r="NU36" s="125">
        <f>IF(ISBLANK($NW$3),"",IF(OR(Tipy!LT30=Výsledky!$NU$6,Tipy!LT30=Výsledky!$NU$7,Tipy!LT30=Výsledky!$NU$8,Tipy!LT30=Výsledky!$NU$9),IF(VLOOKUP(Tipy!LT30,'Kategórie hráčov'!$A$2:$B$55,2,FALSE)=30,30,20),0))</f>
        <v>0</v>
      </c>
      <c r="NV36" s="126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129" t="str">
        <f>IF(ISBLANK($NW$3),"",IF(ISBLANK(Tipy!LP30),"-",SUM(NR36:NV36)))</f>
        <v>-</v>
      </c>
      <c r="NX36" s="128"/>
      <c r="NY36" s="125">
        <f>IF(ISBLANK($OD$3),"",IF(ISBLANK(Tipy!LV30),0,IF(AND(Tipy!LV30=Výsledky!$OB$3,Tipy!LX30=Výsledky!$OD$3),60,0)))</f>
        <v>0</v>
      </c>
      <c r="NZ36" s="125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25">
        <f>IF(ISBLANK($OD$3),"",IF(OR(Tipy!LY30=Výsledky!$NY$6,Tipy!LY30=Výsledky!$NY$7,Tipy!LY30=Výsledky!$NY$8,Tipy!LY30=Výsledky!$NY$9),IF(VLOOKUP(Tipy!LY30,'Kategórie hráčov'!$A$2:$B$55,2,FALSE)=30,30,20),0))</f>
        <v>0</v>
      </c>
      <c r="OB36" s="125">
        <f>IF(ISBLANK($OD$3),"",IF(OR(Tipy!LZ30=Výsledky!$OB$6,Tipy!LZ30=Výsledky!$OB$7,Tipy!LZ30=Výsledky!$OB$8,Tipy!LZ30=Výsledky!$OB$9),IF(VLOOKUP(Tipy!LZ30,'Kategórie hráčov'!$A$2:$B$55,2,FALSE)=30,30,20),0))</f>
        <v>0</v>
      </c>
      <c r="OC36" s="126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29" t="str">
        <f>IF(ISBLANK($OD$3),"",IF(ISBLANK(Tipy!LV30),"-",SUM(NY36:OC36)))</f>
        <v>-</v>
      </c>
      <c r="OE36" s="128"/>
      <c r="OF36" s="125">
        <f>IF(ISBLANK($OK$3),"",IF(ISBLANK(Tipy!MB30),0,IF(AND(Tipy!MB30=Výsledky!$OI$3,Tipy!MD30=Výsledky!$OK$3),60,0)))</f>
        <v>0</v>
      </c>
      <c r="OG36" s="125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0</v>
      </c>
      <c r="OH36" s="125">
        <f>IF(ISBLANK($OK$3),"",IF(OR(Tipy!ME30=Výsledky!$OF$6,Tipy!ME30=Výsledky!$OF$7,Tipy!ME30=Výsledky!$OF$8,Tipy!ME30=Výsledky!$OF$9),IF(VLOOKUP(Tipy!ME30,'Kategórie hráčov'!$A$2:$B$55,2,FALSE)=30,30,20),0))</f>
        <v>0</v>
      </c>
      <c r="OI36" s="125">
        <f>IF(ISBLANK($OK$3),"",IF(OR(Tipy!MF30=Výsledky!$OI$6,Tipy!MF30=Výsledky!$OI$7,Tipy!MF30=Výsledky!$OI$8,Tipy!MF30=Výsledky!$OI$9),IF(VLOOKUP(Tipy!MF30,'Kategórie hráčov'!$A$2:$B$55,2,FALSE)=30,30,20),0))</f>
        <v>0</v>
      </c>
      <c r="OJ36" s="126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29" t="str">
        <f>IF(ISBLANK($OK$3),"",IF(ISBLANK(Tipy!MB30),"-",SUM(OF36:OJ36)))</f>
        <v>-</v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>
        <f>IF(ISBLANK($OY$3),"",IF(ISBLANK(Tipy!MN30),0,IF(AND(Tipy!MN30=Výsledky!$OW$3,Tipy!MP30=Výsledky!$OY$3),60,0)))</f>
        <v>0</v>
      </c>
      <c r="OU36" s="125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125">
        <f>IF(ISBLANK($OY$3),"",IF(OR(Tipy!MQ30=Výsledky!$OT$6,Tipy!MQ30=Výsledky!$OT$7,Tipy!MQ30=Výsledky!$OT$8,Tipy!MQ30=Výsledky!$OT$9),IF(VLOOKUP(Tipy!MQ30,'Kategórie hráčov'!$A$2:$B$55,2,FALSE)=30,30,20),0))</f>
        <v>0</v>
      </c>
      <c r="OW36" s="125">
        <f>IF(ISBLANK($OY$3),"",IF(OR(Tipy!MR30=Výsledky!$OW$6,Tipy!MR30=Výsledky!$OW$7,Tipy!MR30=Výsledky!$OW$8,Tipy!MR30=Výsledky!$OW$9),IF(VLOOKUP(Tipy!MR30,'Kategórie hráčov'!$A$2:$B$55,2,FALSE)=30,30,20),0))</f>
        <v>0</v>
      </c>
      <c r="OX36" s="126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129" t="str">
        <f>IF(ISBLANK($OY$3),"",IF(ISBLANK(Tipy!MN30),"-",SUM(OT36:OX36)))</f>
        <v>-</v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>
        <f>IF(ISBLANK($PM$3),"",IF(ISBLANK(Tipy!MZ30),0,IF(AND(Tipy!MZ30=Výsledky!$PK$3,Tipy!NB30=Výsledky!$PM$3),60,0)))</f>
        <v>0</v>
      </c>
      <c r="PI36" s="125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>0</v>
      </c>
      <c r="PJ36" s="125">
        <f>IF(ISBLANK($PM$3),"",IF(OR(Tipy!NC30=Výsledky!$PH$6,Tipy!NC30=Výsledky!$PH$7,Tipy!NC30=Výsledky!$PH$8,Tipy!NC30=Výsledky!$PH$9),IF(VLOOKUP(Tipy!NC30,'Kategórie hráčov'!$A$2:$B$55,2,FALSE)=30,30,20),0))</f>
        <v>0</v>
      </c>
      <c r="PK36" s="125">
        <f>IF(ISBLANK($PM$3),"",IF(OR(Tipy!ND30=Výsledky!$PK$6,Tipy!ND30=Výsledky!$PK$7,Tipy!ND30=Výsledky!$PK$8,Tipy!ND30=Výsledky!$PK$9),IF(VLOOKUP(Tipy!ND30,'Kategórie hráčov'!$A$2:$B$55,2,FALSE)=30,30,20),0))</f>
        <v>0</v>
      </c>
      <c r="PL36" s="126">
        <f>IF(ISBLANK($PM$3),"",IF(ISBLANK(Tipy!MZ30),0,IF(OR(AND(Tipy!MZ30=Výsledky!$PK$3,OR(Tipy!NB30=Výsledky!$PM$3+1,Tipy!NB30=Výsledky!$PM$3-1)),AND(Tipy!NB30=Výsledky!$PM$3,OR(Tipy!MZ30=Výsledky!$PK$3+1,Tipy!MZ30=Výsledky!$PK$3-1))),10,0)))</f>
        <v>0</v>
      </c>
      <c r="PM36" s="129" t="str">
        <f>IF(ISBLANK($PM$3),"",IF(ISBLANK(Tipy!MZ30),"-",SUM(PH36:PL36)))</f>
        <v>-</v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5" x14ac:dyDescent="0.2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>
        <f>IF(ISBLANK($CA$3),"",IF(ISBLANK(Tipy!BL31),0,IF(AND(Tipy!BL31=Výsledky!$BY$3,Tipy!BN31=Výsledky!$CA$3),60,0)))</f>
        <v>0</v>
      </c>
      <c r="BW37" s="125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20</v>
      </c>
      <c r="BX37" s="125">
        <f>IF(ISBLANK($CA$3),"",IF(OR(Tipy!BO31=Výsledky!$BV$6,Tipy!BO31=Výsledky!$BV$7,Tipy!BO31=Výsledky!$BV$8,Tipy!BO31=Výsledky!$BV$9),IF(VLOOKUP(Tipy!BO31,'Kategórie hráčov'!$A$2:$B$55,2,FALSE)=30,30,20),0))</f>
        <v>0</v>
      </c>
      <c r="BY37" s="125">
        <f>IF(ISBLANK($CA$3),"",IF(OR(Tipy!BP31=Výsledky!$BY$6,Tipy!BP31=Výsledky!$BY$7,Tipy!BP31=Výsledky!$BY$8,Tipy!BP31=Výsledky!$BY$9),IF(VLOOKUP(Tipy!BP31,'Kategórie hráčov'!$A$2:$B$55,2,FALSE)=30,30,20),0))</f>
        <v>0</v>
      </c>
      <c r="BZ37" s="126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29">
        <f>IF(ISBLANK($CA$3),"",IF(ISBLANK(Tipy!BL31),"-",SUM(BV37:BZ37)))</f>
        <v>20</v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>
        <f>IF(ISBLANK($LL$3),"",IF(ISBLANK(Tipy!JN31),0,IF(AND(Tipy!JN31=Výsledky!$LJ$3,Tipy!JP31=Výsledky!$LL$3),60,0)))</f>
        <v>0</v>
      </c>
      <c r="LH37" s="125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125">
        <f>IF(ISBLANK($LL$3),"",IF(OR(Tipy!JQ31=Výsledky!$LG$6,Tipy!JQ31=Výsledky!$LG$7,Tipy!JQ31=Výsledky!$LG$8,Tipy!JQ31=Výsledky!$LG$9),IF(VLOOKUP(Tipy!JQ31,'Kategórie hráčov'!$A$2:$B$55,2,FALSE)=30,30,20),0))</f>
        <v>20</v>
      </c>
      <c r="LJ37" s="125">
        <f>IF(ISBLANK($LL$3),"",IF(OR(Tipy!JR31=Výsledky!$LJ$6,Tipy!JR31=Výsledky!$LJ$7,Tipy!JR31=Výsledky!$LJ$8,Tipy!JR31=Výsledky!$LJ$9),IF(VLOOKUP(Tipy!JR31,'Kategórie hráčov'!$A$2:$B$55,2,FALSE)=30,30,20),0))</f>
        <v>0</v>
      </c>
      <c r="LK37" s="126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29">
        <f>IF(ISBLANK($LL$3),"",IF(ISBLANK(Tipy!JN31),"-",SUM(LG37:LK37)))</f>
        <v>40</v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>
        <f>IF(ISBLANK($LZ$3),"",IF(ISBLANK(Tipy!JZ31),0,IF(AND(Tipy!JZ31=Výsledky!$LX$3,Tipy!KB31=Výsledky!$LZ$3),60,0)))</f>
        <v>0</v>
      </c>
      <c r="LV37" s="12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5">
        <f>IF(ISBLANK($LZ$3),"",IF(OR(Tipy!KC31=Výsledky!$LU$6,Tipy!KC31=Výsledky!$LU$7,Tipy!KC31=Výsledky!$LU$8,Tipy!KC31=Výsledky!$LU$9),IF(VLOOKUP(Tipy!KC31,'Kategórie hráčov'!$A$2:$B$69,2,FALSE)=30,30,20),0))</f>
        <v>0</v>
      </c>
      <c r="LX37" s="125">
        <f>IF(ISBLANK($LZ$3),"",IF(OR(Tipy!KD31=Výsledky!$LX$6,Tipy!KD31=Výsledky!$LX$7,Tipy!KD31=Výsledky!$LX$8,Tipy!KD31=Výsledky!$LX$9),IF(VLOOKUP(Tipy!KD31,'Kategórie hráčov'!$A$2:$B$69,2,FALSE)=30,30,20),0))</f>
        <v>0</v>
      </c>
      <c r="LY37" s="12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9">
        <f>IF(ISBLANK($LZ$3),"",IF(ISBLANK(Tipy!JZ31),"-",SUM(LU37:LY37)))</f>
        <v>0</v>
      </c>
      <c r="MA37" s="128"/>
      <c r="MB37" s="125">
        <f>IF(ISBLANK($MG$3),"",IF(ISBLANK(Tipy!KF31),0,IF(AND(Tipy!KF31=Výsledky!$ME$3,Tipy!KH31=Výsledky!$MG$3),60,0)))</f>
        <v>0</v>
      </c>
      <c r="MC37" s="125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25">
        <f>IF(ISBLANK($MG$3),"",IF(OR(Tipy!KI31=Výsledky!$MB$6,Tipy!KI31=Výsledky!$MB$7,Tipy!KI31=Výsledky!$MB$8,Tipy!KI31=Výsledky!$MB$9),IF(VLOOKUP(Tipy!KI31,'Kategórie hráčov'!$A$2:$B$55,2,FALSE)=30,30,20),0))</f>
        <v>0</v>
      </c>
      <c r="ME37" s="125">
        <f>IF(ISBLANK($MG$3),"",IF(OR(Tipy!KJ31=Výsledky!$ME$6,Tipy!KJ31=Výsledky!$ME$7,Tipy!KJ31=Výsledky!$ME$8,Tipy!KJ31=Výsledky!$ME$9),IF(VLOOKUP(Tipy!KJ31,'Kategórie hráčov'!$A$2:$B$55,2,FALSE)=30,30,20),0))</f>
        <v>0</v>
      </c>
      <c r="MF37" s="126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29" t="str">
        <f>IF(ISBLANK($MG$3),"",IF(ISBLANK(Tipy!KF31),"-",SUM(MB37:MF37)))</f>
        <v>-</v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>
        <f>IF(ISBLANK($MU$3),"",IF(ISBLANK(Tipy!KR31),0,IF(AND(Tipy!KR31=Výsledky!$MS$3,Tipy!KT31=Výsledky!$MU$3),60,0)))</f>
        <v>0</v>
      </c>
      <c r="MQ37" s="125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25">
        <f>IF(ISBLANK($MU$3),"",IF(OR(Tipy!KU31=Výsledky!$MP$6,Tipy!KU31=Výsledky!$MP$7,Tipy!KU31=Výsledky!$MP$8,Tipy!KU31=Výsledky!$MP$9),IF(VLOOKUP(Tipy!KU31,'Kategórie hráčov'!$A$2:$B$55,2,FALSE)=30,30,20),0))</f>
        <v>20</v>
      </c>
      <c r="MS37" s="125">
        <f>IF(ISBLANK($MU$3),"",IF(OR(Tipy!KV31=Výsledky!$MS$6,Tipy!KV31=Výsledky!$MS$7,Tipy!KV31=Výsledky!$MS$8,Tipy!KV31=Výsledky!$MS$9),IF(VLOOKUP(Tipy!KV31,'Kategórie hráčov'!$A$2:$B$55,2,FALSE)=30,30,20),0))</f>
        <v>20</v>
      </c>
      <c r="MT37" s="126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29">
        <f>IF(ISBLANK($MU$3),"",IF(ISBLANK(Tipy!KR31),"-",SUM(MP37:MT37)))</f>
        <v>40</v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>
        <f>IF(ISBLANK($NI$3),"",IF(ISBLANK(Tipy!LD31),0,IF(AND(Tipy!LD31=Výsledky!$NG$3,Tipy!LF31=Výsledky!$NI$3),60,0)))</f>
        <v>0</v>
      </c>
      <c r="NE37" s="125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20</v>
      </c>
      <c r="NF37" s="125">
        <f>IF(ISBLANK($NI$3),"",IF(OR(Tipy!LG31=Výsledky!$ND$6,Tipy!LG31=Výsledky!$ND$7,Tipy!LG31=Výsledky!$ND$8,Tipy!LG31=Výsledky!$ND$9),IF(VLOOKUP(Tipy!LG31,'Kategórie hráčov'!$A$2:$B$55,2,FALSE)=30,30,20),0))</f>
        <v>20</v>
      </c>
      <c r="NG37" s="125">
        <f>IF(ISBLANK($NI$3),"",IF(OR(Tipy!LH31=Výsledky!$NG$6,Tipy!LH31=Výsledky!$NG$7,Tipy!LH31=Výsledky!$NG$8,Tipy!LH31=Výsledky!$NG$9),IF(VLOOKUP(Tipy!LH31,'Kategórie hráčov'!$A$2:$B$55,2,FALSE)=30,30,20),0))</f>
        <v>0</v>
      </c>
      <c r="NH37" s="126">
        <f>IF(ISBLANK($NI$3),"",IF(ISBLANK(Tipy!LD31),0,IF(OR(AND(Tipy!LD31=Výsledky!$NG$3,OR(Tipy!LF31=Výsledky!$NI$3+1,Tipy!LF31=Výsledky!$NI$3-1)),AND(Tipy!LF31=Výsledky!$NI$3,OR(Tipy!LD31=Výsledky!$NG$3+1,Tipy!LD31=Výsledky!$NG$3-1))),10,0)))</f>
        <v>10</v>
      </c>
      <c r="NI37" s="129">
        <f>IF(ISBLANK($NI$3),"",IF(ISBLANK(Tipy!LD31),"-",SUM(ND37:NH37)))</f>
        <v>50</v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>
        <f>IF(ISBLANK($NW$3),"",IF(ISBLANK(Tipy!LP31),0,IF(AND(Tipy!LP31=Výsledky!$NU$3,Tipy!LR31=Výsledky!$NW$3),60,0)))</f>
        <v>0</v>
      </c>
      <c r="NS37" s="125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25">
        <f>IF(ISBLANK($NW$3),"",IF(OR(Tipy!LS31=Výsledky!$NR$6,Tipy!LS31=Výsledky!$NR$7,Tipy!LS31=Výsledky!$NR$8,Tipy!LS31=Výsledky!$NR$9),IF(VLOOKUP(Tipy!LS31,'Kategórie hráčov'!$A$2:$B$55,2,FALSE)=30,30,20),0))</f>
        <v>0</v>
      </c>
      <c r="NU37" s="125">
        <f>IF(ISBLANK($NW$3),"",IF(OR(Tipy!LT31=Výsledky!$NU$6,Tipy!LT31=Výsledky!$NU$7,Tipy!LT31=Výsledky!$NU$8,Tipy!LT31=Výsledky!$NU$9),IF(VLOOKUP(Tipy!LT31,'Kategórie hráčov'!$A$2:$B$55,2,FALSE)=30,30,20),0))</f>
        <v>0</v>
      </c>
      <c r="NV37" s="126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29" t="str">
        <f>IF(ISBLANK($NW$3),"",IF(ISBLANK(Tipy!LP31),"-",SUM(NR37:NV37)))</f>
        <v>-</v>
      </c>
      <c r="NX37" s="128"/>
      <c r="NY37" s="125">
        <f>IF(ISBLANK($OD$3),"",IF(ISBLANK(Tipy!LV31),0,IF(AND(Tipy!LV31=Výsledky!$OB$3,Tipy!LX31=Výsledky!$OD$3),60,0)))</f>
        <v>0</v>
      </c>
      <c r="NZ37" s="125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25">
        <f>IF(ISBLANK($OD$3),"",IF(OR(Tipy!LY31=Výsledky!$NY$6,Tipy!LY31=Výsledky!$NY$7,Tipy!LY31=Výsledky!$NY$8,Tipy!LY31=Výsledky!$NY$9),IF(VLOOKUP(Tipy!LY31,'Kategórie hráčov'!$A$2:$B$55,2,FALSE)=30,30,20),0))</f>
        <v>0</v>
      </c>
      <c r="OB37" s="125">
        <f>IF(ISBLANK($OD$3),"",IF(OR(Tipy!LZ31=Výsledky!$OB$6,Tipy!LZ31=Výsledky!$OB$7,Tipy!LZ31=Výsledky!$OB$8,Tipy!LZ31=Výsledky!$OB$9),IF(VLOOKUP(Tipy!LZ31,'Kategórie hráčov'!$A$2:$B$55,2,FALSE)=30,30,20),0))</f>
        <v>0</v>
      </c>
      <c r="OC37" s="126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29" t="str">
        <f>IF(ISBLANK($OD$3),"",IF(ISBLANK(Tipy!LV31),"-",SUM(NY37:OC37)))</f>
        <v>-</v>
      </c>
      <c r="OE37" s="128"/>
      <c r="OF37" s="125">
        <f>IF(ISBLANK($OK$3),"",IF(ISBLANK(Tipy!MB31),0,IF(AND(Tipy!MB31=Výsledky!$OI$3,Tipy!MD31=Výsledky!$OK$3),60,0)))</f>
        <v>0</v>
      </c>
      <c r="OG37" s="125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20</v>
      </c>
      <c r="OH37" s="125">
        <f>IF(ISBLANK($OK$3),"",IF(OR(Tipy!ME31=Výsledky!$OF$6,Tipy!ME31=Výsledky!$OF$7,Tipy!ME31=Výsledky!$OF$8,Tipy!ME31=Výsledky!$OF$9),IF(VLOOKUP(Tipy!ME31,'Kategórie hráčov'!$A$2:$B$55,2,FALSE)=30,30,20),0))</f>
        <v>0</v>
      </c>
      <c r="OI37" s="125">
        <f>IF(ISBLANK($OK$3),"",IF(OR(Tipy!MF31=Výsledky!$OI$6,Tipy!MF31=Výsledky!$OI$7,Tipy!MF31=Výsledky!$OI$8,Tipy!MF31=Výsledky!$OI$9),IF(VLOOKUP(Tipy!MF31,'Kategórie hráčov'!$A$2:$B$55,2,FALSE)=30,30,20),0))</f>
        <v>0</v>
      </c>
      <c r="OJ37" s="126">
        <f>IF(ISBLANK($OK$3),"",IF(ISBLANK(Tipy!MB31),0,IF(OR(AND(Tipy!MB31=Výsledky!$OI$3,OR(Tipy!MD31=Výsledky!$OK$3+1,Tipy!MD31=Výsledky!$OK$3-1)),AND(Tipy!MD31=Výsledky!$OK$3,OR(Tipy!MB31=Výsledky!$OI$3+1,Tipy!MB31=Výsledky!$OI$3-1))),10,0)))</f>
        <v>10</v>
      </c>
      <c r="OK37" s="129">
        <f>IF(ISBLANK($OK$3),"",IF(ISBLANK(Tipy!MB31),"-",SUM(OF37:OJ37)))</f>
        <v>30</v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>
        <f>IF(ISBLANK($OY$3),"",IF(ISBLANK(Tipy!MN31),0,IF(AND(Tipy!MN31=Výsledky!$OW$3,Tipy!MP31=Výsledky!$OY$3),60,0)))</f>
        <v>0</v>
      </c>
      <c r="OU37" s="125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20</v>
      </c>
      <c r="OV37" s="125">
        <f>IF(ISBLANK($OY$3),"",IF(OR(Tipy!MQ31=Výsledky!$OT$6,Tipy!MQ31=Výsledky!$OT$7,Tipy!MQ31=Výsledky!$OT$8,Tipy!MQ31=Výsledky!$OT$9),IF(VLOOKUP(Tipy!MQ31,'Kategórie hráčov'!$A$2:$B$55,2,FALSE)=30,30,20),0))</f>
        <v>0</v>
      </c>
      <c r="OW37" s="125">
        <f>IF(ISBLANK($OY$3),"",IF(OR(Tipy!MR31=Výsledky!$OW$6,Tipy!MR31=Výsledky!$OW$7,Tipy!MR31=Výsledky!$OW$8,Tipy!MR31=Výsledky!$OW$9),IF(VLOOKUP(Tipy!MR31,'Kategórie hráčov'!$A$2:$B$55,2,FALSE)=30,30,20),0))</f>
        <v>20</v>
      </c>
      <c r="OX37" s="126">
        <f>IF(ISBLANK($OY$3),"",IF(ISBLANK(Tipy!MN31),0,IF(OR(AND(Tipy!MN31=Výsledky!$OW$3,OR(Tipy!MP31=Výsledky!$OY$3+1,Tipy!MP31=Výsledky!$OY$3-1)),AND(Tipy!MP31=Výsledky!$OY$3,OR(Tipy!MN31=Výsledky!$OW$3+1,Tipy!MN31=Výsledky!$OW$3-1))),10,0)))</f>
        <v>10</v>
      </c>
      <c r="OY37" s="129">
        <f>IF(ISBLANK($OY$3),"",IF(ISBLANK(Tipy!MN31),"-",SUM(OT37:OX37)))</f>
        <v>50</v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>
        <f>IF(ISBLANK($PM$3),"",IF(ISBLANK(Tipy!MZ31),0,IF(AND(Tipy!MZ31=Výsledky!$PK$3,Tipy!NB31=Výsledky!$PM$3),60,0)))</f>
        <v>0</v>
      </c>
      <c r="PI37" s="125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>0</v>
      </c>
      <c r="PJ37" s="125">
        <f>IF(ISBLANK($PM$3),"",IF(OR(Tipy!NC31=Výsledky!$PH$6,Tipy!NC31=Výsledky!$PH$7,Tipy!NC31=Výsledky!$PH$8,Tipy!NC31=Výsledky!$PH$9),IF(VLOOKUP(Tipy!NC31,'Kategórie hráčov'!$A$2:$B$55,2,FALSE)=30,30,20),0))</f>
        <v>0</v>
      </c>
      <c r="PK37" s="125">
        <f>IF(ISBLANK($PM$3),"",IF(OR(Tipy!ND31=Výsledky!$PK$6,Tipy!ND31=Výsledky!$PK$7,Tipy!ND31=Výsledky!$PK$8,Tipy!ND31=Výsledky!$PK$9),IF(VLOOKUP(Tipy!ND31,'Kategórie hráčov'!$A$2:$B$55,2,FALSE)=30,30,20),0))</f>
        <v>20</v>
      </c>
      <c r="PL37" s="126">
        <f>IF(ISBLANK($PM$3),"",IF(ISBLANK(Tipy!MZ31),0,IF(OR(AND(Tipy!MZ31=Výsledky!$PK$3,OR(Tipy!NB31=Výsledky!$PM$3+1,Tipy!NB31=Výsledky!$PM$3-1)),AND(Tipy!NB31=Výsledky!$PM$3,OR(Tipy!MZ31=Výsledky!$PK$3+1,Tipy!MZ31=Výsledky!$PK$3-1))),10,0)))</f>
        <v>0</v>
      </c>
      <c r="PM37" s="129">
        <f>IF(ISBLANK($PM$3),"",IF(ISBLANK(Tipy!MZ31),"-",SUM(PH37:PL37)))</f>
        <v>20</v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5" x14ac:dyDescent="0.2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>
        <f>IF(ISBLANK($CA$3),"",IF(ISBLANK(Tipy!BL32),0,IF(AND(Tipy!BL32=Výsledky!$BY$3,Tipy!BN32=Výsledky!$CA$3),60,0)))</f>
        <v>0</v>
      </c>
      <c r="BW38" s="125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25">
        <f>IF(ISBLANK($CA$3),"",IF(OR(Tipy!BO32=Výsledky!$BV$6,Tipy!BO32=Výsledky!$BV$7,Tipy!BO32=Výsledky!$BV$8,Tipy!BO32=Výsledky!$BV$9),IF(VLOOKUP(Tipy!BO32,'Kategórie hráčov'!$A$2:$B$55,2,FALSE)=30,30,20),0))</f>
        <v>0</v>
      </c>
      <c r="BY38" s="125">
        <f>IF(ISBLANK($CA$3),"",IF(OR(Tipy!BP32=Výsledky!$BY$6,Tipy!BP32=Výsledky!$BY$7,Tipy!BP32=Výsledky!$BY$8,Tipy!BP32=Výsledky!$BY$9),IF(VLOOKUP(Tipy!BP32,'Kategórie hráčov'!$A$2:$B$55,2,FALSE)=30,30,20),0))</f>
        <v>0</v>
      </c>
      <c r="BZ38" s="126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29">
        <f>IF(ISBLANK($CA$3),"",IF(ISBLANK(Tipy!BL32),"-",SUM(BV38:BZ38)))</f>
        <v>0</v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>
        <f>IF(ISBLANK($LL$3),"",IF(ISBLANK(Tipy!JN32),0,IF(AND(Tipy!JN32=Výsledky!$LJ$3,Tipy!JP32=Výsledky!$LL$3),60,0)))</f>
        <v>0</v>
      </c>
      <c r="LH38" s="125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25">
        <f>IF(ISBLANK($LL$3),"",IF(OR(Tipy!JQ32=Výsledky!$LG$6,Tipy!JQ32=Výsledky!$LG$7,Tipy!JQ32=Výsledky!$LG$8,Tipy!JQ32=Výsledky!$LG$9),IF(VLOOKUP(Tipy!JQ32,'Kategórie hráčov'!$A$2:$B$55,2,FALSE)=30,30,20),0))</f>
        <v>0</v>
      </c>
      <c r="LJ38" s="125">
        <f>IF(ISBLANK($LL$3),"",IF(OR(Tipy!JR32=Výsledky!$LJ$6,Tipy!JR32=Výsledky!$LJ$7,Tipy!JR32=Výsledky!$LJ$8,Tipy!JR32=Výsledky!$LJ$9),IF(VLOOKUP(Tipy!JR32,'Kategórie hráčov'!$A$2:$B$55,2,FALSE)=30,30,20),0))</f>
        <v>0</v>
      </c>
      <c r="LK38" s="126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129">
        <f>IF(ISBLANK($LL$3),"",IF(ISBLANK(Tipy!JN32),"-",SUM(LG38:LK38)))</f>
        <v>20</v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>
        <f>IF(ISBLANK($LZ$3),"",IF(ISBLANK(Tipy!JZ32),0,IF(AND(Tipy!JZ32=Výsledky!$LX$3,Tipy!KB32=Výsledky!$LZ$3),60,0)))</f>
        <v>0</v>
      </c>
      <c r="LV38" s="12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5">
        <f>IF(ISBLANK($LZ$3),"",IF(OR(Tipy!KC32=Výsledky!$LU$6,Tipy!KC32=Výsledky!$LU$7,Tipy!KC32=Výsledky!$LU$8,Tipy!KC32=Výsledky!$LU$9),IF(VLOOKUP(Tipy!KC32,'Kategórie hráčov'!$A$2:$B$69,2,FALSE)=30,30,20),0))</f>
        <v>20</v>
      </c>
      <c r="LX38" s="125">
        <f>IF(ISBLANK($LZ$3),"",IF(OR(Tipy!KD32=Výsledky!$LX$6,Tipy!KD32=Výsledky!$LX$7,Tipy!KD32=Výsledky!$LX$8,Tipy!KD32=Výsledky!$LX$9),IF(VLOOKUP(Tipy!KD32,'Kategórie hráčov'!$A$2:$B$69,2,FALSE)=30,30,20),0))</f>
        <v>0</v>
      </c>
      <c r="LY38" s="12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9">
        <f>IF(ISBLANK($LZ$3),"",IF(ISBLANK(Tipy!JZ32),"-",SUM(LU38:LY38)))</f>
        <v>20</v>
      </c>
      <c r="MA38" s="128"/>
      <c r="MB38" s="125">
        <f>IF(ISBLANK($MG$3),"",IF(ISBLANK(Tipy!KF32),0,IF(AND(Tipy!KF32=Výsledky!$ME$3,Tipy!KH32=Výsledky!$MG$3),60,0)))</f>
        <v>0</v>
      </c>
      <c r="MC38" s="125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125">
        <f>IF(ISBLANK($MG$3),"",IF(OR(Tipy!KI32=Výsledky!$MB$6,Tipy!KI32=Výsledky!$MB$7,Tipy!KI32=Výsledky!$MB$8,Tipy!KI32=Výsledky!$MB$9),IF(VLOOKUP(Tipy!KI32,'Kategórie hráčov'!$A$2:$B$55,2,FALSE)=30,30,20),0))</f>
        <v>0</v>
      </c>
      <c r="ME38" s="125">
        <f>IF(ISBLANK($MG$3),"",IF(OR(Tipy!KJ32=Výsledky!$ME$6,Tipy!KJ32=Výsledky!$ME$7,Tipy!KJ32=Výsledky!$ME$8,Tipy!KJ32=Výsledky!$ME$9),IF(VLOOKUP(Tipy!KJ32,'Kategórie hráčov'!$A$2:$B$55,2,FALSE)=30,30,20),0))</f>
        <v>0</v>
      </c>
      <c r="MF38" s="126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129" t="str">
        <f>IF(ISBLANK($MG$3),"",IF(ISBLANK(Tipy!KF32),"-",SUM(MB38:MF38)))</f>
        <v>-</v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>
        <f>IF(ISBLANK($MU$3),"",IF(ISBLANK(Tipy!KR32),0,IF(AND(Tipy!KR32=Výsledky!$MS$3,Tipy!KT32=Výsledky!$MU$3),60,0)))</f>
        <v>0</v>
      </c>
      <c r="MQ38" s="125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125">
        <f>IF(ISBLANK($MU$3),"",IF(OR(Tipy!KU32=Výsledky!$MP$6,Tipy!KU32=Výsledky!$MP$7,Tipy!KU32=Výsledky!$MP$8,Tipy!KU32=Výsledky!$MP$9),IF(VLOOKUP(Tipy!KU32,'Kategórie hráčov'!$A$2:$B$55,2,FALSE)=30,30,20),0))</f>
        <v>20</v>
      </c>
      <c r="MS38" s="125">
        <f>IF(ISBLANK($MU$3),"",IF(OR(Tipy!KV32=Výsledky!$MS$6,Tipy!KV32=Výsledky!$MS$7,Tipy!KV32=Výsledky!$MS$8,Tipy!KV32=Výsledky!$MS$9),IF(VLOOKUP(Tipy!KV32,'Kategórie hráčov'!$A$2:$B$55,2,FALSE)=30,30,20),0))</f>
        <v>0</v>
      </c>
      <c r="MT38" s="126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29">
        <f>IF(ISBLANK($MU$3),"",IF(ISBLANK(Tipy!KR32),"-",SUM(MP38:MT38)))</f>
        <v>40</v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>
        <f>IF(ISBLANK($NI$3),"",IF(ISBLANK(Tipy!LD32),0,IF(AND(Tipy!LD32=Výsledky!$NG$3,Tipy!LF32=Výsledky!$NI$3),60,0)))</f>
        <v>0</v>
      </c>
      <c r="NE38" s="125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25">
        <f>IF(ISBLANK($NI$3),"",IF(OR(Tipy!LG32=Výsledky!$ND$6,Tipy!LG32=Výsledky!$ND$7,Tipy!LG32=Výsledky!$ND$8,Tipy!LG32=Výsledky!$ND$9),IF(VLOOKUP(Tipy!LG32,'Kategórie hráčov'!$A$2:$B$55,2,FALSE)=30,30,20),0))</f>
        <v>0</v>
      </c>
      <c r="NG38" s="125">
        <f>IF(ISBLANK($NI$3),"",IF(OR(Tipy!LH32=Výsledky!$NG$6,Tipy!LH32=Výsledky!$NG$7,Tipy!LH32=Výsledky!$NG$8,Tipy!LH32=Výsledky!$NG$9),IF(VLOOKUP(Tipy!LH32,'Kategórie hráčov'!$A$2:$B$55,2,FALSE)=30,30,20),0))</f>
        <v>0</v>
      </c>
      <c r="NH38" s="126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29">
        <f>IF(ISBLANK($NI$3),"",IF(ISBLANK(Tipy!LD32),"-",SUM(ND38:NH38)))</f>
        <v>20</v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>
        <f>IF(ISBLANK($NW$3),"",IF(ISBLANK(Tipy!LP32),0,IF(AND(Tipy!LP32=Výsledky!$NU$3,Tipy!LR32=Výsledky!$NW$3),60,0)))</f>
        <v>60</v>
      </c>
      <c r="NS38" s="125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125">
        <f>IF(ISBLANK($NW$3),"",IF(OR(Tipy!LS32=Výsledky!$NR$6,Tipy!LS32=Výsledky!$NR$7,Tipy!LS32=Výsledky!$NR$8,Tipy!LS32=Výsledky!$NR$9),IF(VLOOKUP(Tipy!LS32,'Kategórie hráčov'!$A$2:$B$55,2,FALSE)=30,30,20),0))</f>
        <v>0</v>
      </c>
      <c r="NU38" s="125">
        <f>IF(ISBLANK($NW$3),"",IF(OR(Tipy!LT32=Výsledky!$NU$6,Tipy!LT32=Výsledky!$NU$7,Tipy!LT32=Výsledky!$NU$8,Tipy!LT32=Výsledky!$NU$9),IF(VLOOKUP(Tipy!LT32,'Kategórie hráčov'!$A$2:$B$55,2,FALSE)=30,30,20),0))</f>
        <v>0</v>
      </c>
      <c r="NV38" s="126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129">
        <f>IF(ISBLANK($NW$3),"",IF(ISBLANK(Tipy!LP32),"-",SUM(NR38:NV38)))</f>
        <v>60</v>
      </c>
      <c r="NX38" s="128"/>
      <c r="NY38" s="125">
        <f>IF(ISBLANK($OD$3),"",IF(ISBLANK(Tipy!LV32),0,IF(AND(Tipy!LV32=Výsledky!$OB$3,Tipy!LX32=Výsledky!$OD$3),60,0)))</f>
        <v>0</v>
      </c>
      <c r="NZ38" s="125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25">
        <f>IF(ISBLANK($OD$3),"",IF(OR(Tipy!LY32=Výsledky!$NY$6,Tipy!LY32=Výsledky!$NY$7,Tipy!LY32=Výsledky!$NY$8,Tipy!LY32=Výsledky!$NY$9),IF(VLOOKUP(Tipy!LY32,'Kategórie hráčov'!$A$2:$B$55,2,FALSE)=30,30,20),0))</f>
        <v>20</v>
      </c>
      <c r="OB38" s="125">
        <f>IF(ISBLANK($OD$3),"",IF(OR(Tipy!LZ32=Výsledky!$OB$6,Tipy!LZ32=Výsledky!$OB$7,Tipy!LZ32=Výsledky!$OB$8,Tipy!LZ32=Výsledky!$OB$9),IF(VLOOKUP(Tipy!LZ32,'Kategórie hráčov'!$A$2:$B$55,2,FALSE)=30,30,20),0))</f>
        <v>0</v>
      </c>
      <c r="OC38" s="126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129">
        <f>IF(ISBLANK($OD$3),"",IF(ISBLANK(Tipy!LV32),"-",SUM(NY38:OC38)))</f>
        <v>40</v>
      </c>
      <c r="OE38" s="128"/>
      <c r="OF38" s="125">
        <f>IF(ISBLANK($OK$3),"",IF(ISBLANK(Tipy!MB32),0,IF(AND(Tipy!MB32=Výsledky!$OI$3,Tipy!MD32=Výsledky!$OK$3),60,0)))</f>
        <v>0</v>
      </c>
      <c r="OG38" s="125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25">
        <f>IF(ISBLANK($OK$3),"",IF(OR(Tipy!ME32=Výsledky!$OF$6,Tipy!ME32=Výsledky!$OF$7,Tipy!ME32=Výsledky!$OF$8,Tipy!ME32=Výsledky!$OF$9),IF(VLOOKUP(Tipy!ME32,'Kategórie hráčov'!$A$2:$B$55,2,FALSE)=30,30,20),0))</f>
        <v>0</v>
      </c>
      <c r="OI38" s="125">
        <f>IF(ISBLANK($OK$3),"",IF(OR(Tipy!MF32=Výsledky!$OI$6,Tipy!MF32=Výsledky!$OI$7,Tipy!MF32=Výsledky!$OI$8,Tipy!MF32=Výsledky!$OI$9),IF(VLOOKUP(Tipy!MF32,'Kategórie hráčov'!$A$2:$B$55,2,FALSE)=30,30,20),0))</f>
        <v>0</v>
      </c>
      <c r="OJ38" s="126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29">
        <f>IF(ISBLANK($OK$3),"",IF(ISBLANK(Tipy!MB32),"-",SUM(OF38:OJ38)))</f>
        <v>20</v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>
        <f>IF(ISBLANK($OY$3),"",IF(ISBLANK(Tipy!MN32),0,IF(AND(Tipy!MN32=Výsledky!$OW$3,Tipy!MP32=Výsledky!$OY$3),60,0)))</f>
        <v>0</v>
      </c>
      <c r="OU38" s="125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20</v>
      </c>
      <c r="OV38" s="125">
        <f>IF(ISBLANK($OY$3),"",IF(OR(Tipy!MQ32=Výsledky!$OT$6,Tipy!MQ32=Výsledky!$OT$7,Tipy!MQ32=Výsledky!$OT$8,Tipy!MQ32=Výsledky!$OT$9),IF(VLOOKUP(Tipy!MQ32,'Kategórie hráčov'!$A$2:$B$55,2,FALSE)=30,30,20),0))</f>
        <v>0</v>
      </c>
      <c r="OW38" s="125">
        <f>IF(ISBLANK($OY$3),"",IF(OR(Tipy!MR32=Výsledky!$OW$6,Tipy!MR32=Výsledky!$OW$7,Tipy!MR32=Výsledky!$OW$8,Tipy!MR32=Výsledky!$OW$9),IF(VLOOKUP(Tipy!MR32,'Kategórie hráčov'!$A$2:$B$55,2,FALSE)=30,30,20),0))</f>
        <v>0</v>
      </c>
      <c r="OX38" s="126">
        <f>IF(ISBLANK($OY$3),"",IF(ISBLANK(Tipy!MN32),0,IF(OR(AND(Tipy!MN32=Výsledky!$OW$3,OR(Tipy!MP32=Výsledky!$OY$3+1,Tipy!MP32=Výsledky!$OY$3-1)),AND(Tipy!MP32=Výsledky!$OY$3,OR(Tipy!MN32=Výsledky!$OW$3+1,Tipy!MN32=Výsledky!$OW$3-1))),10,0)))</f>
        <v>10</v>
      </c>
      <c r="OY38" s="129">
        <f>IF(ISBLANK($OY$3),"",IF(ISBLANK(Tipy!MN32),"-",SUM(OT38:OX38)))</f>
        <v>30</v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>
        <f>IF(ISBLANK($PM$3),"",IF(ISBLANK(Tipy!MZ32),0,IF(AND(Tipy!MZ32=Výsledky!$PK$3,Tipy!NB32=Výsledky!$PM$3),60,0)))</f>
        <v>0</v>
      </c>
      <c r="PI38" s="125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>0</v>
      </c>
      <c r="PJ38" s="125">
        <f>IF(ISBLANK($PM$3),"",IF(OR(Tipy!NC32=Výsledky!$PH$6,Tipy!NC32=Výsledky!$PH$7,Tipy!NC32=Výsledky!$PH$8,Tipy!NC32=Výsledky!$PH$9),IF(VLOOKUP(Tipy!NC32,'Kategórie hráčov'!$A$2:$B$55,2,FALSE)=30,30,20),0))</f>
        <v>0</v>
      </c>
      <c r="PK38" s="125">
        <f>IF(ISBLANK($PM$3),"",IF(OR(Tipy!ND32=Výsledky!$PK$6,Tipy!ND32=Výsledky!$PK$7,Tipy!ND32=Výsledky!$PK$8,Tipy!ND32=Výsledky!$PK$9),IF(VLOOKUP(Tipy!ND32,'Kategórie hráčov'!$A$2:$B$55,2,FALSE)=30,30,20),0))</f>
        <v>20</v>
      </c>
      <c r="PL38" s="126">
        <f>IF(ISBLANK($PM$3),"",IF(ISBLANK(Tipy!MZ32),0,IF(OR(AND(Tipy!MZ32=Výsledky!$PK$3,OR(Tipy!NB32=Výsledky!$PM$3+1,Tipy!NB32=Výsledky!$PM$3-1)),AND(Tipy!NB32=Výsledky!$PM$3,OR(Tipy!MZ32=Výsledky!$PK$3+1,Tipy!MZ32=Výsledky!$PK$3-1))),10,0)))</f>
        <v>0</v>
      </c>
      <c r="PM38" s="129">
        <f>IF(ISBLANK($PM$3),"",IF(ISBLANK(Tipy!MZ32),"-",SUM(PH38:PL38)))</f>
        <v>20</v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5" x14ac:dyDescent="0.2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>
        <f>IF(ISBLANK($CA$3),"",IF(ISBLANK(Tipy!BL33),0,IF(AND(Tipy!BL33=Výsledky!$BY$3,Tipy!BN33=Výsledky!$CA$3),60,0)))</f>
        <v>0</v>
      </c>
      <c r="BW39" s="125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25">
        <f>IF(ISBLANK($CA$3),"",IF(OR(Tipy!BO33=Výsledky!$BV$6,Tipy!BO33=Výsledky!$BV$7,Tipy!BO33=Výsledky!$BV$8,Tipy!BO33=Výsledky!$BV$9),IF(VLOOKUP(Tipy!BO33,'Kategórie hráčov'!$A$2:$B$55,2,FALSE)=30,30,20),0))</f>
        <v>0</v>
      </c>
      <c r="BY39" s="125">
        <f>IF(ISBLANK($CA$3),"",IF(OR(Tipy!BP33=Výsledky!$BY$6,Tipy!BP33=Výsledky!$BY$7,Tipy!BP33=Výsledky!$BY$8,Tipy!BP33=Výsledky!$BY$9),IF(VLOOKUP(Tipy!BP33,'Kategórie hráčov'!$A$2:$B$55,2,FALSE)=30,30,20),0))</f>
        <v>0</v>
      </c>
      <c r="BZ39" s="126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29">
        <f>IF(ISBLANK($CA$3),"",IF(ISBLANK(Tipy!BL33),"-",SUM(BV39:BZ39)))</f>
        <v>0</v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>
        <f>IF(ISBLANK($LL$3),"",IF(ISBLANK(Tipy!JN33),0,IF(AND(Tipy!JN33=Výsledky!$LJ$3,Tipy!JP33=Výsledky!$LL$3),60,0)))</f>
        <v>0</v>
      </c>
      <c r="LH39" s="125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20</v>
      </c>
      <c r="LI39" s="125">
        <f>IF(ISBLANK($LL$3),"",IF(OR(Tipy!JQ33=Výsledky!$LG$6,Tipy!JQ33=Výsledky!$LG$7,Tipy!JQ33=Výsledky!$LG$8,Tipy!JQ33=Výsledky!$LG$9),IF(VLOOKUP(Tipy!JQ33,'Kategórie hráčov'!$A$2:$B$55,2,FALSE)=30,30,20),0))</f>
        <v>0</v>
      </c>
      <c r="LJ39" s="125">
        <f>IF(ISBLANK($LL$3),"",IF(OR(Tipy!JR33=Výsledky!$LJ$6,Tipy!JR33=Výsledky!$LJ$7,Tipy!JR33=Výsledky!$LJ$8,Tipy!JR33=Výsledky!$LJ$9),IF(VLOOKUP(Tipy!JR33,'Kategórie hráčov'!$A$2:$B$55,2,FALSE)=30,30,20),0))</f>
        <v>0</v>
      </c>
      <c r="LK39" s="126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29">
        <f>IF(ISBLANK($LL$3),"",IF(ISBLANK(Tipy!JN33),"-",SUM(LG39:LK39)))</f>
        <v>20</v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>
        <f>IF(ISBLANK($LZ$3),"",IF(ISBLANK(Tipy!JZ33),0,IF(AND(Tipy!JZ33=Výsledky!$LX$3,Tipy!KB33=Výsledky!$LZ$3),60,0)))</f>
        <v>0</v>
      </c>
      <c r="LV39" s="12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5">
        <f>IF(ISBLANK($LZ$3),"",IF(OR(Tipy!KC33=Výsledky!$LU$6,Tipy!KC33=Výsledky!$LU$7,Tipy!KC33=Výsledky!$LU$8,Tipy!KC33=Výsledky!$LU$9),IF(VLOOKUP(Tipy!KC33,'Kategórie hráčov'!$A$2:$B$69,2,FALSE)=30,30,20),0))</f>
        <v>20</v>
      </c>
      <c r="LX39" s="125">
        <f>IF(ISBLANK($LZ$3),"",IF(OR(Tipy!KD33=Výsledky!$LX$6,Tipy!KD33=Výsledky!$LX$7,Tipy!KD33=Výsledky!$LX$8,Tipy!KD33=Výsledky!$LX$9),IF(VLOOKUP(Tipy!KD33,'Kategórie hráčov'!$A$2:$B$69,2,FALSE)=30,30,20),0))</f>
        <v>0</v>
      </c>
      <c r="LY39" s="12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9">
        <f>IF(ISBLANK($LZ$3),"",IF(ISBLANK(Tipy!JZ33),"-",SUM(LU39:LY39)))</f>
        <v>20</v>
      </c>
      <c r="MA39" s="128"/>
      <c r="MB39" s="125">
        <f>IF(ISBLANK($MG$3),"",IF(ISBLANK(Tipy!KF33),0,IF(AND(Tipy!KF33=Výsledky!$ME$3,Tipy!KH33=Výsledky!$MG$3),60,0)))</f>
        <v>0</v>
      </c>
      <c r="MC39" s="125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25">
        <f>IF(ISBLANK($MG$3),"",IF(OR(Tipy!KI33=Výsledky!$MB$6,Tipy!KI33=Výsledky!$MB$7,Tipy!KI33=Výsledky!$MB$8,Tipy!KI33=Výsledky!$MB$9),IF(VLOOKUP(Tipy!KI33,'Kategórie hráčov'!$A$2:$B$55,2,FALSE)=30,30,20),0))</f>
        <v>20</v>
      </c>
      <c r="ME39" s="125">
        <f>IF(ISBLANK($MG$3),"",IF(OR(Tipy!KJ33=Výsledky!$ME$6,Tipy!KJ33=Výsledky!$ME$7,Tipy!KJ33=Výsledky!$ME$8,Tipy!KJ33=Výsledky!$ME$9),IF(VLOOKUP(Tipy!KJ33,'Kategórie hráčov'!$A$2:$B$55,2,FALSE)=30,30,20),0))</f>
        <v>0</v>
      </c>
      <c r="MF39" s="126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29">
        <f>IF(ISBLANK($MG$3),"",IF(ISBLANK(Tipy!KF33),"-",SUM(MB39:MF39)))</f>
        <v>20</v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>
        <f>IF(ISBLANK($MU$3),"",IF(ISBLANK(Tipy!KR33),0,IF(AND(Tipy!KR33=Výsledky!$MS$3,Tipy!KT33=Výsledky!$MU$3),60,0)))</f>
        <v>0</v>
      </c>
      <c r="MQ39" s="125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20</v>
      </c>
      <c r="MR39" s="125">
        <f>IF(ISBLANK($MU$3),"",IF(OR(Tipy!KU33=Výsledky!$MP$6,Tipy!KU33=Výsledky!$MP$7,Tipy!KU33=Výsledky!$MP$8,Tipy!KU33=Výsledky!$MP$9),IF(VLOOKUP(Tipy!KU33,'Kategórie hráčov'!$A$2:$B$55,2,FALSE)=30,30,20),0))</f>
        <v>0</v>
      </c>
      <c r="MS39" s="125">
        <f>IF(ISBLANK($MU$3),"",IF(OR(Tipy!KV33=Výsledky!$MS$6,Tipy!KV33=Výsledky!$MS$7,Tipy!KV33=Výsledky!$MS$8,Tipy!KV33=Výsledky!$MS$9),IF(VLOOKUP(Tipy!KV33,'Kategórie hráčov'!$A$2:$B$55,2,FALSE)=30,30,20),0))</f>
        <v>30</v>
      </c>
      <c r="MT39" s="126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29">
        <f>IF(ISBLANK($MU$3),"",IF(ISBLANK(Tipy!KR33),"-",SUM(MP39:MT39)))</f>
        <v>50</v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>
        <f>IF(ISBLANK($NI$3),"",IF(ISBLANK(Tipy!LD33),0,IF(AND(Tipy!LD33=Výsledky!$NG$3,Tipy!LF33=Výsledky!$NI$3),60,0)))</f>
        <v>0</v>
      </c>
      <c r="NE39" s="125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20</v>
      </c>
      <c r="NF39" s="125">
        <f>IF(ISBLANK($NI$3),"",IF(OR(Tipy!LG33=Výsledky!$ND$6,Tipy!LG33=Výsledky!$ND$7,Tipy!LG33=Výsledky!$ND$8,Tipy!LG33=Výsledky!$ND$9),IF(VLOOKUP(Tipy!LG33,'Kategórie hráčov'!$A$2:$B$55,2,FALSE)=30,30,20),0))</f>
        <v>0</v>
      </c>
      <c r="NG39" s="125">
        <f>IF(ISBLANK($NI$3),"",IF(OR(Tipy!LH33=Výsledky!$NG$6,Tipy!LH33=Výsledky!$NG$7,Tipy!LH33=Výsledky!$NG$8,Tipy!LH33=Výsledky!$NG$9),IF(VLOOKUP(Tipy!LH33,'Kategórie hráčov'!$A$2:$B$55,2,FALSE)=30,30,20),0))</f>
        <v>30</v>
      </c>
      <c r="NH39" s="126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29">
        <f>IF(ISBLANK($NI$3),"",IF(ISBLANK(Tipy!LD33),"-",SUM(ND39:NH39)))</f>
        <v>50</v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>
        <f>IF(ISBLANK($NW$3),"",IF(ISBLANK(Tipy!LP33),0,IF(AND(Tipy!LP33=Výsledky!$NU$3,Tipy!LR33=Výsledky!$NW$3),60,0)))</f>
        <v>0</v>
      </c>
      <c r="NS39" s="125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20</v>
      </c>
      <c r="NT39" s="125">
        <f>IF(ISBLANK($NW$3),"",IF(OR(Tipy!LS33=Výsledky!$NR$6,Tipy!LS33=Výsledky!$NR$7,Tipy!LS33=Výsledky!$NR$8,Tipy!LS33=Výsledky!$NR$9),IF(VLOOKUP(Tipy!LS33,'Kategórie hráčov'!$A$2:$B$55,2,FALSE)=30,30,20),0))</f>
        <v>0</v>
      </c>
      <c r="NU39" s="125">
        <f>IF(ISBLANK($NW$3),"",IF(OR(Tipy!LT33=Výsledky!$NU$6,Tipy!LT33=Výsledky!$NU$7,Tipy!LT33=Výsledky!$NU$8,Tipy!LT33=Výsledky!$NU$9),IF(VLOOKUP(Tipy!LT33,'Kategórie hráčov'!$A$2:$B$55,2,FALSE)=30,30,20),0))</f>
        <v>30</v>
      </c>
      <c r="NV39" s="126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29">
        <f>IF(ISBLANK($NW$3),"",IF(ISBLANK(Tipy!LP33),"-",SUM(NR39:NV39)))</f>
        <v>50</v>
      </c>
      <c r="NX39" s="128"/>
      <c r="NY39" s="125">
        <f>IF(ISBLANK($OD$3),"",IF(ISBLANK(Tipy!LV33),0,IF(AND(Tipy!LV33=Výsledky!$OB$3,Tipy!LX33=Výsledky!$OD$3),60,0)))</f>
        <v>0</v>
      </c>
      <c r="NZ39" s="125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20</v>
      </c>
      <c r="OA39" s="125">
        <f>IF(ISBLANK($OD$3),"",IF(OR(Tipy!LY33=Výsledky!$NY$6,Tipy!LY33=Výsledky!$NY$7,Tipy!LY33=Výsledky!$NY$8,Tipy!LY33=Výsledky!$NY$9),IF(VLOOKUP(Tipy!LY33,'Kategórie hráčov'!$A$2:$B$55,2,FALSE)=30,30,20),0))</f>
        <v>20</v>
      </c>
      <c r="OB39" s="125">
        <f>IF(ISBLANK($OD$3),"",IF(OR(Tipy!LZ33=Výsledky!$OB$6,Tipy!LZ33=Výsledky!$OB$7,Tipy!LZ33=Výsledky!$OB$8,Tipy!LZ33=Výsledky!$OB$9),IF(VLOOKUP(Tipy!LZ33,'Kategórie hráčov'!$A$2:$B$55,2,FALSE)=30,30,20),0))</f>
        <v>30</v>
      </c>
      <c r="OC39" s="126">
        <f>IF(ISBLANK($OD$3),"",IF(ISBLANK(Tipy!LV33),0,IF(OR(AND(Tipy!LV33=Výsledky!$OB$3,OR(Tipy!LX33=Výsledky!$OD$3+1,Tipy!LX33=Výsledky!$OD$3-1)),AND(Tipy!LX33=Výsledky!$OD$3,OR(Tipy!LV33=Výsledky!$OB$3+1,Tipy!LV33=Výsledky!$OB$3-1))),10,0)))</f>
        <v>10</v>
      </c>
      <c r="OD39" s="129">
        <f>IF(ISBLANK($OD$3),"",IF(ISBLANK(Tipy!LV33),"-",SUM(NY39:OC39)))</f>
        <v>80</v>
      </c>
      <c r="OE39" s="128"/>
      <c r="OF39" s="125">
        <f>IF(ISBLANK($OK$3),"",IF(ISBLANK(Tipy!MB33),0,IF(AND(Tipy!MB33=Výsledky!$OI$3,Tipy!MD33=Výsledky!$OK$3),60,0)))</f>
        <v>0</v>
      </c>
      <c r="OG39" s="125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20</v>
      </c>
      <c r="OH39" s="125">
        <f>IF(ISBLANK($OK$3),"",IF(OR(Tipy!ME33=Výsledky!$OF$6,Tipy!ME33=Výsledky!$OF$7,Tipy!ME33=Výsledky!$OF$8,Tipy!ME33=Výsledky!$OF$9),IF(VLOOKUP(Tipy!ME33,'Kategórie hráčov'!$A$2:$B$55,2,FALSE)=30,30,20),0))</f>
        <v>20</v>
      </c>
      <c r="OI39" s="125">
        <f>IF(ISBLANK($OK$3),"",IF(OR(Tipy!MF33=Výsledky!$OI$6,Tipy!MF33=Výsledky!$OI$7,Tipy!MF33=Výsledky!$OI$8,Tipy!MF33=Výsledky!$OI$9),IF(VLOOKUP(Tipy!MF33,'Kategórie hráčov'!$A$2:$B$55,2,FALSE)=30,30,20),0))</f>
        <v>0</v>
      </c>
      <c r="OJ39" s="126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29">
        <f>IF(ISBLANK($OK$3),"",IF(ISBLANK(Tipy!MB33),"-",SUM(OF39:OJ39)))</f>
        <v>40</v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>
        <f>IF(ISBLANK($OY$3),"",IF(ISBLANK(Tipy!MN33),0,IF(AND(Tipy!MN33=Výsledky!$OW$3,Tipy!MP33=Výsledky!$OY$3),60,0)))</f>
        <v>0</v>
      </c>
      <c r="OU39" s="125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20</v>
      </c>
      <c r="OV39" s="125">
        <f>IF(ISBLANK($OY$3),"",IF(OR(Tipy!MQ33=Výsledky!$OT$6,Tipy!MQ33=Výsledky!$OT$7,Tipy!MQ33=Výsledky!$OT$8,Tipy!MQ33=Výsledky!$OT$9),IF(VLOOKUP(Tipy!MQ33,'Kategórie hráčov'!$A$2:$B$55,2,FALSE)=30,30,20),0))</f>
        <v>0</v>
      </c>
      <c r="OW39" s="125">
        <f>IF(ISBLANK($OY$3),"",IF(OR(Tipy!MR33=Výsledky!$OW$6,Tipy!MR33=Výsledky!$OW$7,Tipy!MR33=Výsledky!$OW$8,Tipy!MR33=Výsledky!$OW$9),IF(VLOOKUP(Tipy!MR33,'Kategórie hráčov'!$A$2:$B$55,2,FALSE)=30,30,20),0))</f>
        <v>0</v>
      </c>
      <c r="OX39" s="126">
        <f>IF(ISBLANK($OY$3),"",IF(ISBLANK(Tipy!MN33),0,IF(OR(AND(Tipy!MN33=Výsledky!$OW$3,OR(Tipy!MP33=Výsledky!$OY$3+1,Tipy!MP33=Výsledky!$OY$3-1)),AND(Tipy!MP33=Výsledky!$OY$3,OR(Tipy!MN33=Výsledky!$OW$3+1,Tipy!MN33=Výsledky!$OW$3-1))),10,0)))</f>
        <v>10</v>
      </c>
      <c r="OY39" s="129">
        <f>IF(ISBLANK($OY$3),"",IF(ISBLANK(Tipy!MN33),"-",SUM(OT39:OX39)))</f>
        <v>30</v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>
        <f>IF(ISBLANK($PM$3),"",IF(ISBLANK(Tipy!MZ33),0,IF(AND(Tipy!MZ33=Výsledky!$PK$3,Tipy!NB33=Výsledky!$PM$3),60,0)))</f>
        <v>0</v>
      </c>
      <c r="PI39" s="125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>0</v>
      </c>
      <c r="PJ39" s="125">
        <f>IF(ISBLANK($PM$3),"",IF(OR(Tipy!NC33=Výsledky!$PH$6,Tipy!NC33=Výsledky!$PH$7,Tipy!NC33=Výsledky!$PH$8,Tipy!NC33=Výsledky!$PH$9),IF(VLOOKUP(Tipy!NC33,'Kategórie hráčov'!$A$2:$B$55,2,FALSE)=30,30,20),0))</f>
        <v>0</v>
      </c>
      <c r="PK39" s="125">
        <f>IF(ISBLANK($PM$3),"",IF(OR(Tipy!ND33=Výsledky!$PK$6,Tipy!ND33=Výsledky!$PK$7,Tipy!ND33=Výsledky!$PK$8,Tipy!ND33=Výsledky!$PK$9),IF(VLOOKUP(Tipy!ND33,'Kategórie hráčov'!$A$2:$B$55,2,FALSE)=30,30,20),0))</f>
        <v>0</v>
      </c>
      <c r="PL39" s="126">
        <f>IF(ISBLANK($PM$3),"",IF(ISBLANK(Tipy!MZ33),0,IF(OR(AND(Tipy!MZ33=Výsledky!$PK$3,OR(Tipy!NB33=Výsledky!$PM$3+1,Tipy!NB33=Výsledky!$PM$3-1)),AND(Tipy!NB33=Výsledky!$PM$3,OR(Tipy!MZ33=Výsledky!$PK$3+1,Tipy!MZ33=Výsledky!$PK$3-1))),10,0)))</f>
        <v>0</v>
      </c>
      <c r="PM39" s="129" t="str">
        <f>IF(ISBLANK($PM$3),"",IF(ISBLANK(Tipy!MZ33),"-",SUM(PH39:PL39)))</f>
        <v>-</v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5" x14ac:dyDescent="0.2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>
        <f>IF(ISBLANK($CA$3),"",IF(ISBLANK(Tipy!BL34),0,IF(AND(Tipy!BL34=Výsledky!$BY$3,Tipy!BN34=Výsledky!$CA$3),60,0)))</f>
        <v>0</v>
      </c>
      <c r="BW40" s="125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25">
        <f>IF(ISBLANK($CA$3),"",IF(OR(Tipy!BO34=Výsledky!$BV$6,Tipy!BO34=Výsledky!$BV$7,Tipy!BO34=Výsledky!$BV$8,Tipy!BO34=Výsledky!$BV$9),IF(VLOOKUP(Tipy!BO34,'Kategórie hráčov'!$A$2:$B$55,2,FALSE)=30,30,20),0))</f>
        <v>0</v>
      </c>
      <c r="BY40" s="125">
        <f>IF(ISBLANK($CA$3),"",IF(OR(Tipy!BP34=Výsledky!$BY$6,Tipy!BP34=Výsledky!$BY$7,Tipy!BP34=Výsledky!$BY$8,Tipy!BP34=Výsledky!$BY$9),IF(VLOOKUP(Tipy!BP34,'Kategórie hráčov'!$A$2:$B$55,2,FALSE)=30,30,20),0))</f>
        <v>0</v>
      </c>
      <c r="BZ40" s="126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29">
        <f>IF(ISBLANK($CA$3),"",IF(ISBLANK(Tipy!BL34),"-",SUM(BV40:BZ40)))</f>
        <v>0</v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>
        <f>IF(ISBLANK($LL$3),"",IF(ISBLANK(Tipy!JN34),0,IF(AND(Tipy!JN34=Výsledky!$LJ$3,Tipy!JP34=Výsledky!$LL$3),60,0)))</f>
        <v>0</v>
      </c>
      <c r="LH40" s="125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20</v>
      </c>
      <c r="LI40" s="125">
        <f>IF(ISBLANK($LL$3),"",IF(OR(Tipy!JQ34=Výsledky!$LG$6,Tipy!JQ34=Výsledky!$LG$7,Tipy!JQ34=Výsledky!$LG$8,Tipy!JQ34=Výsledky!$LG$9),IF(VLOOKUP(Tipy!JQ34,'Kategórie hráčov'!$A$2:$B$55,2,FALSE)=30,30,20),0))</f>
        <v>20</v>
      </c>
      <c r="LJ40" s="125">
        <f>IF(ISBLANK($LL$3),"",IF(OR(Tipy!JR34=Výsledky!$LJ$6,Tipy!JR34=Výsledky!$LJ$7,Tipy!JR34=Výsledky!$LJ$8,Tipy!JR34=Výsledky!$LJ$9),IF(VLOOKUP(Tipy!JR34,'Kategórie hráčov'!$A$2:$B$55,2,FALSE)=30,30,20),0))</f>
        <v>0</v>
      </c>
      <c r="LK40" s="126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29">
        <f>IF(ISBLANK($LL$3),"",IF(ISBLANK(Tipy!JN34),"-",SUM(LG40:LK40)))</f>
        <v>40</v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>
        <f>IF(ISBLANK($LZ$3),"",IF(ISBLANK(Tipy!JZ34),0,IF(AND(Tipy!JZ34=Výsledky!$LX$3,Tipy!KB34=Výsledky!$LZ$3),60,0)))</f>
        <v>0</v>
      </c>
      <c r="LV40" s="12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5">
        <f>IF(ISBLANK($LZ$3),"",IF(OR(Tipy!KC34=Výsledky!$LU$6,Tipy!KC34=Výsledky!$LU$7,Tipy!KC34=Výsledky!$LU$8,Tipy!KC34=Výsledky!$LU$9),IF(VLOOKUP(Tipy!KC34,'Kategórie hráčov'!$A$2:$B$69,2,FALSE)=30,30,20),0))</f>
        <v>20</v>
      </c>
      <c r="LX40" s="125">
        <f>IF(ISBLANK($LZ$3),"",IF(OR(Tipy!KD34=Výsledky!$LX$6,Tipy!KD34=Výsledky!$LX$7,Tipy!KD34=Výsledky!$LX$8,Tipy!KD34=Výsledky!$LX$9),IF(VLOOKUP(Tipy!KD34,'Kategórie hráčov'!$A$2:$B$69,2,FALSE)=30,30,20),0))</f>
        <v>0</v>
      </c>
      <c r="LY40" s="12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9">
        <f>IF(ISBLANK($LZ$3),"",IF(ISBLANK(Tipy!JZ34),"-",SUM(LU40:LY40)))</f>
        <v>20</v>
      </c>
      <c r="MA40" s="128"/>
      <c r="MB40" s="125">
        <f>IF(ISBLANK($MG$3),"",IF(ISBLANK(Tipy!KF34),0,IF(AND(Tipy!KF34=Výsledky!$ME$3,Tipy!KH34=Výsledky!$MG$3),60,0)))</f>
        <v>0</v>
      </c>
      <c r="MC40" s="125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25">
        <f>IF(ISBLANK($MG$3),"",IF(OR(Tipy!KI34=Výsledky!$MB$6,Tipy!KI34=Výsledky!$MB$7,Tipy!KI34=Výsledky!$MB$8,Tipy!KI34=Výsledky!$MB$9),IF(VLOOKUP(Tipy!KI34,'Kategórie hráčov'!$A$2:$B$55,2,FALSE)=30,30,20),0))</f>
        <v>0</v>
      </c>
      <c r="ME40" s="125">
        <f>IF(ISBLANK($MG$3),"",IF(OR(Tipy!KJ34=Výsledky!$ME$6,Tipy!KJ34=Výsledky!$ME$7,Tipy!KJ34=Výsledky!$ME$8,Tipy!KJ34=Výsledky!$ME$9),IF(VLOOKUP(Tipy!KJ34,'Kategórie hráčov'!$A$2:$B$55,2,FALSE)=30,30,20),0))</f>
        <v>0</v>
      </c>
      <c r="MF40" s="126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29">
        <f>IF(ISBLANK($MG$3),"",IF(ISBLANK(Tipy!KF34),"-",SUM(MB40:MF40)))</f>
        <v>0</v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>
        <f>IF(ISBLANK($MU$3),"",IF(ISBLANK(Tipy!KR34),0,IF(AND(Tipy!KR34=Výsledky!$MS$3,Tipy!KT34=Výsledky!$MU$3),60,0)))</f>
        <v>0</v>
      </c>
      <c r="MQ40" s="125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125">
        <f>IF(ISBLANK($MU$3),"",IF(OR(Tipy!KU34=Výsledky!$MP$6,Tipy!KU34=Výsledky!$MP$7,Tipy!KU34=Výsledky!$MP$8,Tipy!KU34=Výsledky!$MP$9),IF(VLOOKUP(Tipy!KU34,'Kategórie hráčov'!$A$2:$B$55,2,FALSE)=30,30,20),0))</f>
        <v>20</v>
      </c>
      <c r="MS40" s="125">
        <f>IF(ISBLANK($MU$3),"",IF(OR(Tipy!KV34=Výsledky!$MS$6,Tipy!KV34=Výsledky!$MS$7,Tipy!KV34=Výsledky!$MS$8,Tipy!KV34=Výsledky!$MS$9),IF(VLOOKUP(Tipy!KV34,'Kategórie hráčov'!$A$2:$B$55,2,FALSE)=30,30,20),0))</f>
        <v>0</v>
      </c>
      <c r="MT40" s="126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29">
        <f>IF(ISBLANK($MU$3),"",IF(ISBLANK(Tipy!KR34),"-",SUM(MP40:MT40)))</f>
        <v>40</v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>
        <f>IF(ISBLANK($NI$3),"",IF(ISBLANK(Tipy!LD34),0,IF(AND(Tipy!LD34=Výsledky!$NG$3,Tipy!LF34=Výsledky!$NI$3),60,0)))</f>
        <v>0</v>
      </c>
      <c r="NE40" s="125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25">
        <f>IF(ISBLANK($NI$3),"",IF(OR(Tipy!LG34=Výsledky!$ND$6,Tipy!LG34=Výsledky!$ND$7,Tipy!LG34=Výsledky!$ND$8,Tipy!LG34=Výsledky!$ND$9),IF(VLOOKUP(Tipy!LG34,'Kategórie hráčov'!$A$2:$B$55,2,FALSE)=30,30,20),0))</f>
        <v>0</v>
      </c>
      <c r="NG40" s="125">
        <f>IF(ISBLANK($NI$3),"",IF(OR(Tipy!LH34=Výsledky!$NG$6,Tipy!LH34=Výsledky!$NG$7,Tipy!LH34=Výsledky!$NG$8,Tipy!LH34=Výsledky!$NG$9),IF(VLOOKUP(Tipy!LH34,'Kategórie hráčov'!$A$2:$B$55,2,FALSE)=30,30,20),0))</f>
        <v>0</v>
      </c>
      <c r="NH40" s="126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29" t="str">
        <f>IF(ISBLANK($NI$3),"",IF(ISBLANK(Tipy!LD34),"-",SUM(ND40:NH40)))</f>
        <v>-</v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>
        <f>IF(ISBLANK($NW$3),"",IF(ISBLANK(Tipy!LP34),0,IF(AND(Tipy!LP34=Výsledky!$NU$3,Tipy!LR34=Výsledky!$NW$3),60,0)))</f>
        <v>0</v>
      </c>
      <c r="NS40" s="125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25">
        <f>IF(ISBLANK($NW$3),"",IF(OR(Tipy!LS34=Výsledky!$NR$6,Tipy!LS34=Výsledky!$NR$7,Tipy!LS34=Výsledky!$NR$8,Tipy!LS34=Výsledky!$NR$9),IF(VLOOKUP(Tipy!LS34,'Kategórie hráčov'!$A$2:$B$55,2,FALSE)=30,30,20),0))</f>
        <v>0</v>
      </c>
      <c r="NU40" s="125">
        <f>IF(ISBLANK($NW$3),"",IF(OR(Tipy!LT34=Výsledky!$NU$6,Tipy!LT34=Výsledky!$NU$7,Tipy!LT34=Výsledky!$NU$8,Tipy!LT34=Výsledky!$NU$9),IF(VLOOKUP(Tipy!LT34,'Kategórie hráčov'!$A$2:$B$55,2,FALSE)=30,30,20),0))</f>
        <v>0</v>
      </c>
      <c r="NV40" s="126">
        <f>IF(ISBLANK($NW$3),"",IF(ISBLANK(Tipy!LP34),0,IF(OR(AND(Tipy!LP34=Výsledky!$NU$3,OR(Tipy!LR34=Výsledky!$NW$3+1,Tipy!LR34=Výsledky!$NW$3-1)),AND(Tipy!LR34=Výsledky!$NW$3,OR(Tipy!LP34=Výsledky!$NU$3+1,Tipy!LP34=Výsledky!$NU$3-1))),10,0)))</f>
        <v>10</v>
      </c>
      <c r="NW40" s="129">
        <f>IF(ISBLANK($NW$3),"",IF(ISBLANK(Tipy!LP34),"-",SUM(NR40:NV40)))</f>
        <v>10</v>
      </c>
      <c r="NX40" s="128"/>
      <c r="NY40" s="125">
        <f>IF(ISBLANK($OD$3),"",IF(ISBLANK(Tipy!LV34),0,IF(AND(Tipy!LV34=Výsledky!$OB$3,Tipy!LX34=Výsledky!$OD$3),60,0)))</f>
        <v>0</v>
      </c>
      <c r="NZ40" s="125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20</v>
      </c>
      <c r="OA40" s="125">
        <f>IF(ISBLANK($OD$3),"",IF(OR(Tipy!LY34=Výsledky!$NY$6,Tipy!LY34=Výsledky!$NY$7,Tipy!LY34=Výsledky!$NY$8,Tipy!LY34=Výsledky!$NY$9),IF(VLOOKUP(Tipy!LY34,'Kategórie hráčov'!$A$2:$B$55,2,FALSE)=30,30,20),0))</f>
        <v>20</v>
      </c>
      <c r="OB40" s="125">
        <f>IF(ISBLANK($OD$3),"",IF(OR(Tipy!LZ34=Výsledky!$OB$6,Tipy!LZ34=Výsledky!$OB$7,Tipy!LZ34=Výsledky!$OB$8,Tipy!LZ34=Výsledky!$OB$9),IF(VLOOKUP(Tipy!LZ34,'Kategórie hráčov'!$A$2:$B$55,2,FALSE)=30,30,20),0))</f>
        <v>30</v>
      </c>
      <c r="OC40" s="126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29">
        <f>IF(ISBLANK($OD$3),"",IF(ISBLANK(Tipy!LV34),"-",SUM(NY40:OC40)))</f>
        <v>70</v>
      </c>
      <c r="OE40" s="128"/>
      <c r="OF40" s="125">
        <f>IF(ISBLANK($OK$3),"",IF(ISBLANK(Tipy!MB34),0,IF(AND(Tipy!MB34=Výsledky!$OI$3,Tipy!MD34=Výsledky!$OK$3),60,0)))</f>
        <v>0</v>
      </c>
      <c r="OG40" s="125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20</v>
      </c>
      <c r="OH40" s="125">
        <f>IF(ISBLANK($OK$3),"",IF(OR(Tipy!ME34=Výsledky!$OF$6,Tipy!ME34=Výsledky!$OF$7,Tipy!ME34=Výsledky!$OF$8,Tipy!ME34=Výsledky!$OF$9),IF(VLOOKUP(Tipy!ME34,'Kategórie hráčov'!$A$2:$B$55,2,FALSE)=30,30,20),0))</f>
        <v>20</v>
      </c>
      <c r="OI40" s="125">
        <f>IF(ISBLANK($OK$3),"",IF(OR(Tipy!MF34=Výsledky!$OI$6,Tipy!MF34=Výsledky!$OI$7,Tipy!MF34=Výsledky!$OI$8,Tipy!MF34=Výsledky!$OI$9),IF(VLOOKUP(Tipy!MF34,'Kategórie hráčov'!$A$2:$B$55,2,FALSE)=30,30,20),0))</f>
        <v>0</v>
      </c>
      <c r="OJ40" s="126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29">
        <f>IF(ISBLANK($OK$3),"",IF(ISBLANK(Tipy!MB34),"-",SUM(OF40:OJ40)))</f>
        <v>40</v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>
        <f>IF(ISBLANK($OY$3),"",IF(ISBLANK(Tipy!MN34),0,IF(AND(Tipy!MN34=Výsledky!$OW$3,Tipy!MP34=Výsledky!$OY$3),60,0)))</f>
        <v>0</v>
      </c>
      <c r="OU40" s="125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20</v>
      </c>
      <c r="OV40" s="125">
        <f>IF(ISBLANK($OY$3),"",IF(OR(Tipy!MQ34=Výsledky!$OT$6,Tipy!MQ34=Výsledky!$OT$7,Tipy!MQ34=Výsledky!$OT$8,Tipy!MQ34=Výsledky!$OT$9),IF(VLOOKUP(Tipy!MQ34,'Kategórie hráčov'!$A$2:$B$55,2,FALSE)=30,30,20),0))</f>
        <v>0</v>
      </c>
      <c r="OW40" s="125">
        <f>IF(ISBLANK($OY$3),"",IF(OR(Tipy!MR34=Výsledky!$OW$6,Tipy!MR34=Výsledky!$OW$7,Tipy!MR34=Výsledky!$OW$8,Tipy!MR34=Výsledky!$OW$9),IF(VLOOKUP(Tipy!MR34,'Kategórie hráčov'!$A$2:$B$55,2,FALSE)=30,30,20),0))</f>
        <v>0</v>
      </c>
      <c r="OX40" s="126">
        <f>IF(ISBLANK($OY$3),"",IF(ISBLANK(Tipy!MN34),0,IF(OR(AND(Tipy!MN34=Výsledky!$OW$3,OR(Tipy!MP34=Výsledky!$OY$3+1,Tipy!MP34=Výsledky!$OY$3-1)),AND(Tipy!MP34=Výsledky!$OY$3,OR(Tipy!MN34=Výsledky!$OW$3+1,Tipy!MN34=Výsledky!$OW$3-1))),10,0)))</f>
        <v>10</v>
      </c>
      <c r="OY40" s="129">
        <f>IF(ISBLANK($OY$3),"",IF(ISBLANK(Tipy!MN34),"-",SUM(OT40:OX40)))</f>
        <v>30</v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>
        <f>IF(ISBLANK($PM$3),"",IF(ISBLANK(Tipy!MZ34),0,IF(AND(Tipy!MZ34=Výsledky!$PK$3,Tipy!NB34=Výsledky!$PM$3),60,0)))</f>
        <v>0</v>
      </c>
      <c r="PI40" s="125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>0</v>
      </c>
      <c r="PJ40" s="125">
        <f>IF(ISBLANK($PM$3),"",IF(OR(Tipy!NC34=Výsledky!$PH$6,Tipy!NC34=Výsledky!$PH$7,Tipy!NC34=Výsledky!$PH$8,Tipy!NC34=Výsledky!$PH$9),IF(VLOOKUP(Tipy!NC34,'Kategórie hráčov'!$A$2:$B$55,2,FALSE)=30,30,20),0))</f>
        <v>0</v>
      </c>
      <c r="PK40" s="125">
        <f>IF(ISBLANK($PM$3),"",IF(OR(Tipy!ND34=Výsledky!$PK$6,Tipy!ND34=Výsledky!$PK$7,Tipy!ND34=Výsledky!$PK$8,Tipy!ND34=Výsledky!$PK$9),IF(VLOOKUP(Tipy!ND34,'Kategórie hráčov'!$A$2:$B$55,2,FALSE)=30,30,20),0))</f>
        <v>20</v>
      </c>
      <c r="PL40" s="126">
        <f>IF(ISBLANK($PM$3),"",IF(ISBLANK(Tipy!MZ34),0,IF(OR(AND(Tipy!MZ34=Výsledky!$PK$3,OR(Tipy!NB34=Výsledky!$PM$3+1,Tipy!NB34=Výsledky!$PM$3-1)),AND(Tipy!NB34=Výsledky!$PM$3,OR(Tipy!MZ34=Výsledky!$PK$3+1,Tipy!MZ34=Výsledky!$PK$3-1))),10,0)))</f>
        <v>10</v>
      </c>
      <c r="PM40" s="129">
        <f>IF(ISBLANK($PM$3),"",IF(ISBLANK(Tipy!MZ34),"-",SUM(PH40:PL40)))</f>
        <v>30</v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5" x14ac:dyDescent="0.2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>
        <f>IF(ISBLANK($CA$3),"",IF(ISBLANK(Tipy!BL35),0,IF(AND(Tipy!BL35=Výsledky!$BY$3,Tipy!BN35=Výsledky!$CA$3),60,0)))</f>
        <v>0</v>
      </c>
      <c r="BW41" s="125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25">
        <f>IF(ISBLANK($CA$3),"",IF(OR(Tipy!BO35=Výsledky!$BV$6,Tipy!BO35=Výsledky!$BV$7,Tipy!BO35=Výsledky!$BV$8,Tipy!BO35=Výsledky!$BV$9),IF(VLOOKUP(Tipy!BO35,'Kategórie hráčov'!$A$2:$B$55,2,FALSE)=30,30,20),0))</f>
        <v>0</v>
      </c>
      <c r="BY41" s="125">
        <f>IF(ISBLANK($CA$3),"",IF(OR(Tipy!BP35=Výsledky!$BY$6,Tipy!BP35=Výsledky!$BY$7,Tipy!BP35=Výsledky!$BY$8,Tipy!BP35=Výsledky!$BY$9),IF(VLOOKUP(Tipy!BP35,'Kategórie hráčov'!$A$2:$B$55,2,FALSE)=30,30,20),0))</f>
        <v>0</v>
      </c>
      <c r="BZ41" s="126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29" t="str">
        <f>IF(ISBLANK($CA$3),"",IF(ISBLANK(Tipy!BL35),"-",SUM(BV41:BZ41)))</f>
        <v>-</v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>
        <f>IF(ISBLANK($LL$3),"",IF(ISBLANK(Tipy!JN35),0,IF(AND(Tipy!JN35=Výsledky!$LJ$3,Tipy!JP35=Výsledky!$LL$3),60,0)))</f>
        <v>0</v>
      </c>
      <c r="LH41" s="125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25">
        <f>IF(ISBLANK($LL$3),"",IF(OR(Tipy!JQ35=Výsledky!$LG$6,Tipy!JQ35=Výsledky!$LG$7,Tipy!JQ35=Výsledky!$LG$8,Tipy!JQ35=Výsledky!$LG$9),IF(VLOOKUP(Tipy!JQ35,'Kategórie hráčov'!$A$2:$B$55,2,FALSE)=30,30,20),0))</f>
        <v>0</v>
      </c>
      <c r="LJ41" s="125">
        <f>IF(ISBLANK($LL$3),"",IF(OR(Tipy!JR35=Výsledky!$LJ$6,Tipy!JR35=Výsledky!$LJ$7,Tipy!JR35=Výsledky!$LJ$8,Tipy!JR35=Výsledky!$LJ$9),IF(VLOOKUP(Tipy!JR35,'Kategórie hráčov'!$A$2:$B$55,2,FALSE)=30,30,20),0))</f>
        <v>0</v>
      </c>
      <c r="LK41" s="126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29" t="str">
        <f>IF(ISBLANK($LL$3),"",IF(ISBLANK(Tipy!JN35),"-",SUM(LG41:LK41)))</f>
        <v>-</v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>
        <f>IF(ISBLANK($LZ$3),"",IF(ISBLANK(Tipy!JZ35),0,IF(AND(Tipy!JZ35=Výsledky!$LX$3,Tipy!KB35=Výsledky!$LZ$3),60,0)))</f>
        <v>0</v>
      </c>
      <c r="LV41" s="12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5">
        <f>IF(ISBLANK($LZ$3),"",IF(OR(Tipy!KC35=Výsledky!$LU$6,Tipy!KC35=Výsledky!$LU$7,Tipy!KC35=Výsledky!$LU$8,Tipy!KC35=Výsledky!$LU$9),IF(VLOOKUP(Tipy!KC35,'Kategórie hráčov'!$A$2:$B$69,2,FALSE)=30,30,20),0))</f>
        <v>0</v>
      </c>
      <c r="LX41" s="125">
        <f>IF(ISBLANK($LZ$3),"",IF(OR(Tipy!KD35=Výsledky!$LX$6,Tipy!KD35=Výsledky!$LX$7,Tipy!KD35=Výsledky!$LX$8,Tipy!KD35=Výsledky!$LX$9),IF(VLOOKUP(Tipy!KD35,'Kategórie hráčov'!$A$2:$B$69,2,FALSE)=30,30,20),0))</f>
        <v>0</v>
      </c>
      <c r="LY41" s="12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9" t="str">
        <f>IF(ISBLANK($LZ$3),"",IF(ISBLANK(Tipy!JZ35),"-",SUM(LU41:LY41)))</f>
        <v>-</v>
      </c>
      <c r="MA41" s="128"/>
      <c r="MB41" s="125">
        <f>IF(ISBLANK($MG$3),"",IF(ISBLANK(Tipy!KF35),0,IF(AND(Tipy!KF35=Výsledky!$ME$3,Tipy!KH35=Výsledky!$MG$3),60,0)))</f>
        <v>0</v>
      </c>
      <c r="MC41" s="125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25">
        <f>IF(ISBLANK($MG$3),"",IF(OR(Tipy!KI35=Výsledky!$MB$6,Tipy!KI35=Výsledky!$MB$7,Tipy!KI35=Výsledky!$MB$8,Tipy!KI35=Výsledky!$MB$9),IF(VLOOKUP(Tipy!KI35,'Kategórie hráčov'!$A$2:$B$55,2,FALSE)=30,30,20),0))</f>
        <v>0</v>
      </c>
      <c r="ME41" s="125">
        <f>IF(ISBLANK($MG$3),"",IF(OR(Tipy!KJ35=Výsledky!$ME$6,Tipy!KJ35=Výsledky!$ME$7,Tipy!KJ35=Výsledky!$ME$8,Tipy!KJ35=Výsledky!$ME$9),IF(VLOOKUP(Tipy!KJ35,'Kategórie hráčov'!$A$2:$B$55,2,FALSE)=30,30,20),0))</f>
        <v>0</v>
      </c>
      <c r="MF41" s="126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29" t="str">
        <f>IF(ISBLANK($MG$3),"",IF(ISBLANK(Tipy!KF35),"-",SUM(MB41:MF41)))</f>
        <v>-</v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>
        <f>IF(ISBLANK($MU$3),"",IF(ISBLANK(Tipy!KR35),0,IF(AND(Tipy!KR35=Výsledky!$MS$3,Tipy!KT35=Výsledky!$MU$3),60,0)))</f>
        <v>0</v>
      </c>
      <c r="MQ41" s="125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25">
        <f>IF(ISBLANK($MU$3),"",IF(OR(Tipy!KU35=Výsledky!$MP$6,Tipy!KU35=Výsledky!$MP$7,Tipy!KU35=Výsledky!$MP$8,Tipy!KU35=Výsledky!$MP$9),IF(VLOOKUP(Tipy!KU35,'Kategórie hráčov'!$A$2:$B$55,2,FALSE)=30,30,20),0))</f>
        <v>0</v>
      </c>
      <c r="MS41" s="125">
        <f>IF(ISBLANK($MU$3),"",IF(OR(Tipy!KV35=Výsledky!$MS$6,Tipy!KV35=Výsledky!$MS$7,Tipy!KV35=Výsledky!$MS$8,Tipy!KV35=Výsledky!$MS$9),IF(VLOOKUP(Tipy!KV35,'Kategórie hráčov'!$A$2:$B$55,2,FALSE)=30,30,20),0))</f>
        <v>0</v>
      </c>
      <c r="MT41" s="126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29" t="str">
        <f>IF(ISBLANK($MU$3),"",IF(ISBLANK(Tipy!KR35),"-",SUM(MP41:MT41)))</f>
        <v>-</v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>
        <f>IF(ISBLANK($NI$3),"",IF(ISBLANK(Tipy!LD35),0,IF(AND(Tipy!LD35=Výsledky!$NG$3,Tipy!LF35=Výsledky!$NI$3),60,0)))</f>
        <v>0</v>
      </c>
      <c r="NE41" s="125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25">
        <f>IF(ISBLANK($NI$3),"",IF(OR(Tipy!LG35=Výsledky!$ND$6,Tipy!LG35=Výsledky!$ND$7,Tipy!LG35=Výsledky!$ND$8,Tipy!LG35=Výsledky!$ND$9),IF(VLOOKUP(Tipy!LG35,'Kategórie hráčov'!$A$2:$B$55,2,FALSE)=30,30,20),0))</f>
        <v>0</v>
      </c>
      <c r="NG41" s="125">
        <f>IF(ISBLANK($NI$3),"",IF(OR(Tipy!LH35=Výsledky!$NG$6,Tipy!LH35=Výsledky!$NG$7,Tipy!LH35=Výsledky!$NG$8,Tipy!LH35=Výsledky!$NG$9),IF(VLOOKUP(Tipy!LH35,'Kategórie hráčov'!$A$2:$B$55,2,FALSE)=30,30,20),0))</f>
        <v>0</v>
      </c>
      <c r="NH41" s="126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29" t="str">
        <f>IF(ISBLANK($NI$3),"",IF(ISBLANK(Tipy!LD35),"-",SUM(ND41:NH41)))</f>
        <v>-</v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>
        <f>IF(ISBLANK($NW$3),"",IF(ISBLANK(Tipy!LP35),0,IF(AND(Tipy!LP35=Výsledky!$NU$3,Tipy!LR35=Výsledky!$NW$3),60,0)))</f>
        <v>0</v>
      </c>
      <c r="NS41" s="125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25">
        <f>IF(ISBLANK($NW$3),"",IF(OR(Tipy!LS35=Výsledky!$NR$6,Tipy!LS35=Výsledky!$NR$7,Tipy!LS35=Výsledky!$NR$8,Tipy!LS35=Výsledky!$NR$9),IF(VLOOKUP(Tipy!LS35,'Kategórie hráčov'!$A$2:$B$55,2,FALSE)=30,30,20),0))</f>
        <v>0</v>
      </c>
      <c r="NU41" s="125">
        <f>IF(ISBLANK($NW$3),"",IF(OR(Tipy!LT35=Výsledky!$NU$6,Tipy!LT35=Výsledky!$NU$7,Tipy!LT35=Výsledky!$NU$8,Tipy!LT35=Výsledky!$NU$9),IF(VLOOKUP(Tipy!LT35,'Kategórie hráčov'!$A$2:$B$55,2,FALSE)=30,30,20),0))</f>
        <v>0</v>
      </c>
      <c r="NV41" s="126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29" t="str">
        <f>IF(ISBLANK($NW$3),"",IF(ISBLANK(Tipy!LP35),"-",SUM(NR41:NV41)))</f>
        <v>-</v>
      </c>
      <c r="NX41" s="128"/>
      <c r="NY41" s="125">
        <f>IF(ISBLANK($OD$3),"",IF(ISBLANK(Tipy!LV35),0,IF(AND(Tipy!LV35=Výsledky!$OB$3,Tipy!LX35=Výsledky!$OD$3),60,0)))</f>
        <v>0</v>
      </c>
      <c r="NZ41" s="125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25">
        <f>IF(ISBLANK($OD$3),"",IF(OR(Tipy!LY35=Výsledky!$NY$6,Tipy!LY35=Výsledky!$NY$7,Tipy!LY35=Výsledky!$NY$8,Tipy!LY35=Výsledky!$NY$9),IF(VLOOKUP(Tipy!LY35,'Kategórie hráčov'!$A$2:$B$55,2,FALSE)=30,30,20),0))</f>
        <v>0</v>
      </c>
      <c r="OB41" s="125">
        <f>IF(ISBLANK($OD$3),"",IF(OR(Tipy!LZ35=Výsledky!$OB$6,Tipy!LZ35=Výsledky!$OB$7,Tipy!LZ35=Výsledky!$OB$8,Tipy!LZ35=Výsledky!$OB$9),IF(VLOOKUP(Tipy!LZ35,'Kategórie hráčov'!$A$2:$B$55,2,FALSE)=30,30,20),0))</f>
        <v>0</v>
      </c>
      <c r="OC41" s="126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29" t="str">
        <f>IF(ISBLANK($OD$3),"",IF(ISBLANK(Tipy!LV35),"-",SUM(NY41:OC41)))</f>
        <v>-</v>
      </c>
      <c r="OE41" s="128"/>
      <c r="OF41" s="125">
        <f>IF(ISBLANK($OK$3),"",IF(ISBLANK(Tipy!MB35),0,IF(AND(Tipy!MB35=Výsledky!$OI$3,Tipy!MD35=Výsledky!$OK$3),60,0)))</f>
        <v>0</v>
      </c>
      <c r="OG41" s="125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25">
        <f>IF(ISBLANK($OK$3),"",IF(OR(Tipy!ME35=Výsledky!$OF$6,Tipy!ME35=Výsledky!$OF$7,Tipy!ME35=Výsledky!$OF$8,Tipy!ME35=Výsledky!$OF$9),IF(VLOOKUP(Tipy!ME35,'Kategórie hráčov'!$A$2:$B$55,2,FALSE)=30,30,20),0))</f>
        <v>0</v>
      </c>
      <c r="OI41" s="125">
        <f>IF(ISBLANK($OK$3),"",IF(OR(Tipy!MF35=Výsledky!$OI$6,Tipy!MF35=Výsledky!$OI$7,Tipy!MF35=Výsledky!$OI$8,Tipy!MF35=Výsledky!$OI$9),IF(VLOOKUP(Tipy!MF35,'Kategórie hráčov'!$A$2:$B$55,2,FALSE)=30,30,20),0))</f>
        <v>0</v>
      </c>
      <c r="OJ41" s="126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29" t="str">
        <f>IF(ISBLANK($OK$3),"",IF(ISBLANK(Tipy!MB35),"-",SUM(OF41:OJ41)))</f>
        <v>-</v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>
        <f>IF(ISBLANK($OY$3),"",IF(ISBLANK(Tipy!MN35),0,IF(AND(Tipy!MN35=Výsledky!$OW$3,Tipy!MP35=Výsledky!$OY$3),60,0)))</f>
        <v>0</v>
      </c>
      <c r="OU41" s="125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125">
        <f>IF(ISBLANK($OY$3),"",IF(OR(Tipy!MQ35=Výsledky!$OT$6,Tipy!MQ35=Výsledky!$OT$7,Tipy!MQ35=Výsledky!$OT$8,Tipy!MQ35=Výsledky!$OT$9),IF(VLOOKUP(Tipy!MQ35,'Kategórie hráčov'!$A$2:$B$55,2,FALSE)=30,30,20),0))</f>
        <v>0</v>
      </c>
      <c r="OW41" s="125">
        <f>IF(ISBLANK($OY$3),"",IF(OR(Tipy!MR35=Výsledky!$OW$6,Tipy!MR35=Výsledky!$OW$7,Tipy!MR35=Výsledky!$OW$8,Tipy!MR35=Výsledky!$OW$9),IF(VLOOKUP(Tipy!MR35,'Kategórie hráčov'!$A$2:$B$55,2,FALSE)=30,30,20),0))</f>
        <v>0</v>
      </c>
      <c r="OX41" s="126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129" t="str">
        <f>IF(ISBLANK($OY$3),"",IF(ISBLANK(Tipy!MN35),"-",SUM(OT41:OX41)))</f>
        <v>-</v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>
        <f>IF(ISBLANK($PM$3),"",IF(ISBLANK(Tipy!MZ35),0,IF(AND(Tipy!MZ35=Výsledky!$PK$3,Tipy!NB35=Výsledky!$PM$3),60,0)))</f>
        <v>0</v>
      </c>
      <c r="PI41" s="125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>0</v>
      </c>
      <c r="PJ41" s="125">
        <f>IF(ISBLANK($PM$3),"",IF(OR(Tipy!NC35=Výsledky!$PH$6,Tipy!NC35=Výsledky!$PH$7,Tipy!NC35=Výsledky!$PH$8,Tipy!NC35=Výsledky!$PH$9),IF(VLOOKUP(Tipy!NC35,'Kategórie hráčov'!$A$2:$B$55,2,FALSE)=30,30,20),0))</f>
        <v>0</v>
      </c>
      <c r="PK41" s="125">
        <f>IF(ISBLANK($PM$3),"",IF(OR(Tipy!ND35=Výsledky!$PK$6,Tipy!ND35=Výsledky!$PK$7,Tipy!ND35=Výsledky!$PK$8,Tipy!ND35=Výsledky!$PK$9),IF(VLOOKUP(Tipy!ND35,'Kategórie hráčov'!$A$2:$B$55,2,FALSE)=30,30,20),0))</f>
        <v>0</v>
      </c>
      <c r="PL41" s="126">
        <f>IF(ISBLANK($PM$3),"",IF(ISBLANK(Tipy!MZ35),0,IF(OR(AND(Tipy!MZ35=Výsledky!$PK$3,OR(Tipy!NB35=Výsledky!$PM$3+1,Tipy!NB35=Výsledky!$PM$3-1)),AND(Tipy!NB35=Výsledky!$PM$3,OR(Tipy!MZ35=Výsledky!$PK$3+1,Tipy!MZ35=Výsledky!$PK$3-1))),10,0)))</f>
        <v>0</v>
      </c>
      <c r="PM41" s="129" t="str">
        <f>IF(ISBLANK($PM$3),"",IF(ISBLANK(Tipy!MZ35),"-",SUM(PH41:PL41)))</f>
        <v>-</v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5" x14ac:dyDescent="0.2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>
        <f>IF(ISBLANK($CA$3),"",IF(ISBLANK(Tipy!BL36),0,IF(AND(Tipy!BL36=Výsledky!$BY$3,Tipy!BN36=Výsledky!$CA$3),60,0)))</f>
        <v>0</v>
      </c>
      <c r="BW42" s="125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125">
        <f>IF(ISBLANK($CA$3),"",IF(OR(Tipy!BO36=Výsledky!$BV$6,Tipy!BO36=Výsledky!$BV$7,Tipy!BO36=Výsledky!$BV$8,Tipy!BO36=Výsledky!$BV$9),IF(VLOOKUP(Tipy!BO36,'Kategórie hráčov'!$A$2:$B$55,2,FALSE)=30,30,20),0))</f>
        <v>0</v>
      </c>
      <c r="BY42" s="125">
        <f>IF(ISBLANK($CA$3),"",IF(OR(Tipy!BP36=Výsledky!$BY$6,Tipy!BP36=Výsledky!$BY$7,Tipy!BP36=Výsledky!$BY$8,Tipy!BP36=Výsledky!$BY$9),IF(VLOOKUP(Tipy!BP36,'Kategórie hráčov'!$A$2:$B$55,2,FALSE)=30,30,20),0))</f>
        <v>0</v>
      </c>
      <c r="BZ42" s="126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29">
        <f>IF(ISBLANK($CA$3),"",IF(ISBLANK(Tipy!BL36),"-",SUM(BV42:BZ42)))</f>
        <v>20</v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>
        <f>IF(ISBLANK($LL$3),"",IF(ISBLANK(Tipy!JN36),0,IF(AND(Tipy!JN36=Výsledky!$LJ$3,Tipy!JP36=Výsledky!$LL$3),60,0)))</f>
        <v>0</v>
      </c>
      <c r="LH42" s="125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125">
        <f>IF(ISBLANK($LL$3),"",IF(OR(Tipy!JQ36=Výsledky!$LG$6,Tipy!JQ36=Výsledky!$LG$7,Tipy!JQ36=Výsledky!$LG$8,Tipy!JQ36=Výsledky!$LG$9),IF(VLOOKUP(Tipy!JQ36,'Kategórie hráčov'!$A$2:$B$55,2,FALSE)=30,30,20),0))</f>
        <v>0</v>
      </c>
      <c r="LJ42" s="125">
        <f>IF(ISBLANK($LL$3),"",IF(OR(Tipy!JR36=Výsledky!$LJ$6,Tipy!JR36=Výsledky!$LJ$7,Tipy!JR36=Výsledky!$LJ$8,Tipy!JR36=Výsledky!$LJ$9),IF(VLOOKUP(Tipy!JR36,'Kategórie hráčov'!$A$2:$B$55,2,FALSE)=30,30,20),0))</f>
        <v>0</v>
      </c>
      <c r="LK42" s="126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29">
        <f>IF(ISBLANK($LL$3),"",IF(ISBLANK(Tipy!JN36),"-",SUM(LG42:LK42)))</f>
        <v>20</v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>
        <f>IF(ISBLANK($LZ$3),"",IF(ISBLANK(Tipy!JZ36),0,IF(AND(Tipy!JZ36=Výsledky!$LX$3,Tipy!KB36=Výsledky!$LZ$3),60,0)))</f>
        <v>0</v>
      </c>
      <c r="LV42" s="12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5">
        <f>IF(ISBLANK($LZ$3),"",IF(OR(Tipy!KC36=Výsledky!$LU$6,Tipy!KC36=Výsledky!$LU$7,Tipy!KC36=Výsledky!$LU$8,Tipy!KC36=Výsledky!$LU$9),IF(VLOOKUP(Tipy!KC36,'Kategórie hráčov'!$A$2:$B$69,2,FALSE)=30,30,20),0))</f>
        <v>20</v>
      </c>
      <c r="LX42" s="125">
        <f>IF(ISBLANK($LZ$3),"",IF(OR(Tipy!KD36=Výsledky!$LX$6,Tipy!KD36=Výsledky!$LX$7,Tipy!KD36=Výsledky!$LX$8,Tipy!KD36=Výsledky!$LX$9),IF(VLOOKUP(Tipy!KD36,'Kategórie hráčov'!$A$2:$B$69,2,FALSE)=30,30,20),0))</f>
        <v>20</v>
      </c>
      <c r="LY42" s="12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9">
        <f>IF(ISBLANK($LZ$3),"",IF(ISBLANK(Tipy!JZ36),"-",SUM(LU42:LY42)))</f>
        <v>60</v>
      </c>
      <c r="MA42" s="128"/>
      <c r="MB42" s="125">
        <f>IF(ISBLANK($MG$3),"",IF(ISBLANK(Tipy!KF36),0,IF(AND(Tipy!KF36=Výsledky!$ME$3,Tipy!KH36=Výsledky!$MG$3),60,0)))</f>
        <v>0</v>
      </c>
      <c r="MC42" s="125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25">
        <f>IF(ISBLANK($MG$3),"",IF(OR(Tipy!KI36=Výsledky!$MB$6,Tipy!KI36=Výsledky!$MB$7,Tipy!KI36=Výsledky!$MB$8,Tipy!KI36=Výsledky!$MB$9),IF(VLOOKUP(Tipy!KI36,'Kategórie hráčov'!$A$2:$B$55,2,FALSE)=30,30,20),0))</f>
        <v>20</v>
      </c>
      <c r="ME42" s="125">
        <f>IF(ISBLANK($MG$3),"",IF(OR(Tipy!KJ36=Výsledky!$ME$6,Tipy!KJ36=Výsledky!$ME$7,Tipy!KJ36=Výsledky!$ME$8,Tipy!KJ36=Výsledky!$ME$9),IF(VLOOKUP(Tipy!KJ36,'Kategórie hráčov'!$A$2:$B$55,2,FALSE)=30,30,20),0))</f>
        <v>30</v>
      </c>
      <c r="MF42" s="126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29">
        <f>IF(ISBLANK($MG$3),"",IF(ISBLANK(Tipy!KF36),"-",SUM(MB42:MF42)))</f>
        <v>50</v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>
        <f>IF(ISBLANK($MU$3),"",IF(ISBLANK(Tipy!KR36),0,IF(AND(Tipy!KR36=Výsledky!$MS$3,Tipy!KT36=Výsledky!$MU$3),60,0)))</f>
        <v>0</v>
      </c>
      <c r="MQ42" s="125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125">
        <f>IF(ISBLANK($MU$3),"",IF(OR(Tipy!KU36=Výsledky!$MP$6,Tipy!KU36=Výsledky!$MP$7,Tipy!KU36=Výsledky!$MP$8,Tipy!KU36=Výsledky!$MP$9),IF(VLOOKUP(Tipy!KU36,'Kategórie hráčov'!$A$2:$B$55,2,FALSE)=30,30,20),0))</f>
        <v>20</v>
      </c>
      <c r="MS42" s="125">
        <f>IF(ISBLANK($MU$3),"",IF(OR(Tipy!KV36=Výsledky!$MS$6,Tipy!KV36=Výsledky!$MS$7,Tipy!KV36=Výsledky!$MS$8,Tipy!KV36=Výsledky!$MS$9),IF(VLOOKUP(Tipy!KV36,'Kategórie hráčov'!$A$2:$B$55,2,FALSE)=30,30,20),0))</f>
        <v>0</v>
      </c>
      <c r="MT42" s="126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29">
        <f>IF(ISBLANK($MU$3),"",IF(ISBLANK(Tipy!KR36),"-",SUM(MP42:MT42)))</f>
        <v>40</v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>
        <f>IF(ISBLANK($NI$3),"",IF(ISBLANK(Tipy!LD36),0,IF(AND(Tipy!LD36=Výsledky!$NG$3,Tipy!LF36=Výsledky!$NI$3),60,0)))</f>
        <v>0</v>
      </c>
      <c r="NE42" s="125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20</v>
      </c>
      <c r="NF42" s="125">
        <f>IF(ISBLANK($NI$3),"",IF(OR(Tipy!LG36=Výsledky!$ND$6,Tipy!LG36=Výsledky!$ND$7,Tipy!LG36=Výsledky!$ND$8,Tipy!LG36=Výsledky!$ND$9),IF(VLOOKUP(Tipy!LG36,'Kategórie hráčov'!$A$2:$B$55,2,FALSE)=30,30,20),0))</f>
        <v>0</v>
      </c>
      <c r="NG42" s="125">
        <f>IF(ISBLANK($NI$3),"",IF(OR(Tipy!LH36=Výsledky!$NG$6,Tipy!LH36=Výsledky!$NG$7,Tipy!LH36=Výsledky!$NG$8,Tipy!LH36=Výsledky!$NG$9),IF(VLOOKUP(Tipy!LH36,'Kategórie hráčov'!$A$2:$B$55,2,FALSE)=30,30,20),0))</f>
        <v>30</v>
      </c>
      <c r="NH42" s="126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29">
        <f>IF(ISBLANK($NI$3),"",IF(ISBLANK(Tipy!LD36),"-",SUM(ND42:NH42)))</f>
        <v>50</v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>
        <f>IF(ISBLANK($NW$3),"",IF(ISBLANK(Tipy!LP36),0,IF(AND(Tipy!LP36=Výsledky!$NU$3,Tipy!LR36=Výsledky!$NW$3),60,0)))</f>
        <v>0</v>
      </c>
      <c r="NS42" s="125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25">
        <f>IF(ISBLANK($NW$3),"",IF(OR(Tipy!LS36=Výsledky!$NR$6,Tipy!LS36=Výsledky!$NR$7,Tipy!LS36=Výsledky!$NR$8,Tipy!LS36=Výsledky!$NR$9),IF(VLOOKUP(Tipy!LS36,'Kategórie hráčov'!$A$2:$B$55,2,FALSE)=30,30,20),0))</f>
        <v>0</v>
      </c>
      <c r="NU42" s="125">
        <f>IF(ISBLANK($NW$3),"",IF(OR(Tipy!LT36=Výsledky!$NU$6,Tipy!LT36=Výsledky!$NU$7,Tipy!LT36=Výsledky!$NU$8,Tipy!LT36=Výsledky!$NU$9),IF(VLOOKUP(Tipy!LT36,'Kategórie hráčov'!$A$2:$B$55,2,FALSE)=30,30,20),0))</f>
        <v>0</v>
      </c>
      <c r="NV42" s="126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29">
        <f>IF(ISBLANK($NW$3),"",IF(ISBLANK(Tipy!LP36),"-",SUM(NR42:NV42)))</f>
        <v>0</v>
      </c>
      <c r="NX42" s="128"/>
      <c r="NY42" s="125">
        <f>IF(ISBLANK($OD$3),"",IF(ISBLANK(Tipy!LV36),0,IF(AND(Tipy!LV36=Výsledky!$OB$3,Tipy!LX36=Výsledky!$OD$3),60,0)))</f>
        <v>0</v>
      </c>
      <c r="NZ42" s="125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125">
        <f>IF(ISBLANK($OD$3),"",IF(OR(Tipy!LY36=Výsledky!$NY$6,Tipy!LY36=Výsledky!$NY$7,Tipy!LY36=Výsledky!$NY$8,Tipy!LY36=Výsledky!$NY$9),IF(VLOOKUP(Tipy!LY36,'Kategórie hráčov'!$A$2:$B$55,2,FALSE)=30,30,20),0))</f>
        <v>20</v>
      </c>
      <c r="OB42" s="125">
        <f>IF(ISBLANK($OD$3),"",IF(OR(Tipy!LZ36=Výsledky!$OB$6,Tipy!LZ36=Výsledky!$OB$7,Tipy!LZ36=Výsledky!$OB$8,Tipy!LZ36=Výsledky!$OB$9),IF(VLOOKUP(Tipy!LZ36,'Kategórie hráčov'!$A$2:$B$55,2,FALSE)=30,30,20),0))</f>
        <v>0</v>
      </c>
      <c r="OC42" s="126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29">
        <f>IF(ISBLANK($OD$3),"",IF(ISBLANK(Tipy!LV36),"-",SUM(NY42:OC42)))</f>
        <v>40</v>
      </c>
      <c r="OE42" s="128"/>
      <c r="OF42" s="125">
        <f>IF(ISBLANK($OK$3),"",IF(ISBLANK(Tipy!MB36),0,IF(AND(Tipy!MB36=Výsledky!$OI$3,Tipy!MD36=Výsledky!$OK$3),60,0)))</f>
        <v>0</v>
      </c>
      <c r="OG42" s="125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20</v>
      </c>
      <c r="OH42" s="125">
        <f>IF(ISBLANK($OK$3),"",IF(OR(Tipy!ME36=Výsledky!$OF$6,Tipy!ME36=Výsledky!$OF$7,Tipy!ME36=Výsledky!$OF$8,Tipy!ME36=Výsledky!$OF$9),IF(VLOOKUP(Tipy!ME36,'Kategórie hráčov'!$A$2:$B$55,2,FALSE)=30,30,20),0))</f>
        <v>20</v>
      </c>
      <c r="OI42" s="125">
        <f>IF(ISBLANK($OK$3),"",IF(OR(Tipy!MF36=Výsledky!$OI$6,Tipy!MF36=Výsledky!$OI$7,Tipy!MF36=Výsledky!$OI$8,Tipy!MF36=Výsledky!$OI$9),IF(VLOOKUP(Tipy!MF36,'Kategórie hráčov'!$A$2:$B$55,2,FALSE)=30,30,20),0))</f>
        <v>0</v>
      </c>
      <c r="OJ42" s="126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29">
        <f>IF(ISBLANK($OK$3),"",IF(ISBLANK(Tipy!MB36),"-",SUM(OF42:OJ42)))</f>
        <v>40</v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>
        <f>IF(ISBLANK($OY$3),"",IF(ISBLANK(Tipy!MN36),0,IF(AND(Tipy!MN36=Výsledky!$OW$3,Tipy!MP36=Výsledky!$OY$3),60,0)))</f>
        <v>0</v>
      </c>
      <c r="OU42" s="125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125">
        <f>IF(ISBLANK($OY$3),"",IF(OR(Tipy!MQ36=Výsledky!$OT$6,Tipy!MQ36=Výsledky!$OT$7,Tipy!MQ36=Výsledky!$OT$8,Tipy!MQ36=Výsledky!$OT$9),IF(VLOOKUP(Tipy!MQ36,'Kategórie hráčov'!$A$2:$B$55,2,FALSE)=30,30,20),0))</f>
        <v>0</v>
      </c>
      <c r="OW42" s="125">
        <f>IF(ISBLANK($OY$3),"",IF(OR(Tipy!MR36=Výsledky!$OW$6,Tipy!MR36=Výsledky!$OW$7,Tipy!MR36=Výsledky!$OW$8,Tipy!MR36=Výsledky!$OW$9),IF(VLOOKUP(Tipy!MR36,'Kategórie hráčov'!$A$2:$B$55,2,FALSE)=30,30,20),0))</f>
        <v>0</v>
      </c>
      <c r="OX42" s="126">
        <f>IF(ISBLANK($OY$3),"",IF(ISBLANK(Tipy!MN36),0,IF(OR(AND(Tipy!MN36=Výsledky!$OW$3,OR(Tipy!MP36=Výsledky!$OY$3+1,Tipy!MP36=Výsledky!$OY$3-1)),AND(Tipy!MP36=Výsledky!$OY$3,OR(Tipy!MN36=Výsledky!$OW$3+1,Tipy!MN36=Výsledky!$OW$3-1))),10,0)))</f>
        <v>0</v>
      </c>
      <c r="OY42" s="129">
        <f>IF(ISBLANK($OY$3),"",IF(ISBLANK(Tipy!MN36),"-",SUM(OT42:OX42)))</f>
        <v>0</v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>
        <f>IF(ISBLANK($PM$3),"",IF(ISBLANK(Tipy!MZ36),0,IF(AND(Tipy!MZ36=Výsledky!$PK$3,Tipy!NB36=Výsledky!$PM$3),60,0)))</f>
        <v>0</v>
      </c>
      <c r="PI42" s="125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>0</v>
      </c>
      <c r="PJ42" s="125">
        <f>IF(ISBLANK($PM$3),"",IF(OR(Tipy!NC36=Výsledky!$PH$6,Tipy!NC36=Výsledky!$PH$7,Tipy!NC36=Výsledky!$PH$8,Tipy!NC36=Výsledky!$PH$9),IF(VLOOKUP(Tipy!NC36,'Kategórie hráčov'!$A$2:$B$55,2,FALSE)=30,30,20),0))</f>
        <v>20</v>
      </c>
      <c r="PK42" s="125">
        <f>IF(ISBLANK($PM$3),"",IF(OR(Tipy!ND36=Výsledky!$PK$6,Tipy!ND36=Výsledky!$PK$7,Tipy!ND36=Výsledky!$PK$8,Tipy!ND36=Výsledky!$PK$9),IF(VLOOKUP(Tipy!ND36,'Kategórie hráčov'!$A$2:$B$55,2,FALSE)=30,30,20),0))</f>
        <v>20</v>
      </c>
      <c r="PL42" s="126">
        <f>IF(ISBLANK($PM$3),"",IF(ISBLANK(Tipy!MZ36),0,IF(OR(AND(Tipy!MZ36=Výsledky!$PK$3,OR(Tipy!NB36=Výsledky!$PM$3+1,Tipy!NB36=Výsledky!$PM$3-1)),AND(Tipy!NB36=Výsledky!$PM$3,OR(Tipy!MZ36=Výsledky!$PK$3+1,Tipy!MZ36=Výsledky!$PK$3-1))),10,0)))</f>
        <v>0</v>
      </c>
      <c r="PM42" s="129">
        <f>IF(ISBLANK($PM$3),"",IF(ISBLANK(Tipy!MZ36),"-",SUM(PH42:PL42)))</f>
        <v>40</v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5" x14ac:dyDescent="0.2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>
        <f>IF(ISBLANK($CA$3),"",IF(ISBLANK(Tipy!BL37),0,IF(AND(Tipy!BL37=Výsledky!$BY$3,Tipy!BN37=Výsledky!$CA$3),60,0)))</f>
        <v>0</v>
      </c>
      <c r="BW43" s="125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25">
        <f>IF(ISBLANK($CA$3),"",IF(OR(Tipy!BO37=Výsledky!$BV$6,Tipy!BO37=Výsledky!$BV$7,Tipy!BO37=Výsledky!$BV$8,Tipy!BO37=Výsledky!$BV$9),IF(VLOOKUP(Tipy!BO37,'Kategórie hráčov'!$A$2:$B$55,2,FALSE)=30,30,20),0))</f>
        <v>0</v>
      </c>
      <c r="BY43" s="125">
        <f>IF(ISBLANK($CA$3),"",IF(OR(Tipy!BP37=Výsledky!$BY$6,Tipy!BP37=Výsledky!$BY$7,Tipy!BP37=Výsledky!$BY$8,Tipy!BP37=Výsledky!$BY$9),IF(VLOOKUP(Tipy!BP37,'Kategórie hráčov'!$A$2:$B$55,2,FALSE)=30,30,20),0))</f>
        <v>0</v>
      </c>
      <c r="BZ43" s="126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29">
        <f>IF(ISBLANK($CA$3),"",IF(ISBLANK(Tipy!BL37),"-",SUM(BV43:BZ43)))</f>
        <v>0</v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>
        <f>IF(ISBLANK($LL$3),"",IF(ISBLANK(Tipy!JN37),0,IF(AND(Tipy!JN37=Výsledky!$LJ$3,Tipy!JP37=Výsledky!$LL$3),60,0)))</f>
        <v>0</v>
      </c>
      <c r="LH43" s="125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20</v>
      </c>
      <c r="LI43" s="125">
        <f>IF(ISBLANK($LL$3),"",IF(OR(Tipy!JQ37=Výsledky!$LG$6,Tipy!JQ37=Výsledky!$LG$7,Tipy!JQ37=Výsledky!$LG$8,Tipy!JQ37=Výsledky!$LG$9),IF(VLOOKUP(Tipy!JQ37,'Kategórie hráčov'!$A$2:$B$55,2,FALSE)=30,30,20),0))</f>
        <v>20</v>
      </c>
      <c r="LJ43" s="125">
        <f>IF(ISBLANK($LL$3),"",IF(OR(Tipy!JR37=Výsledky!$LJ$6,Tipy!JR37=Výsledky!$LJ$7,Tipy!JR37=Výsledky!$LJ$8,Tipy!JR37=Výsledky!$LJ$9),IF(VLOOKUP(Tipy!JR37,'Kategórie hráčov'!$A$2:$B$55,2,FALSE)=30,30,20),0))</f>
        <v>0</v>
      </c>
      <c r="LK43" s="126">
        <f>IF(ISBLANK($LL$3),"",IF(ISBLANK(Tipy!JN37),0,IF(OR(AND(Tipy!JN37=Výsledky!$LJ$3,OR(Tipy!JP37=Výsledky!$LL$3+1,Tipy!JP37=Výsledky!$LL$3-1)),AND(Tipy!JP37=Výsledky!$LL$3,OR(Tipy!JN37=Výsledky!$LJ$3+1,Tipy!JN37=Výsledky!$LJ$3-1))),10,0)))</f>
        <v>10</v>
      </c>
      <c r="LL43" s="129">
        <f>IF(ISBLANK($LL$3),"",IF(ISBLANK(Tipy!JN37),"-",SUM(LG43:LK43)))</f>
        <v>50</v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>
        <f>IF(ISBLANK($LZ$3),"",IF(ISBLANK(Tipy!JZ37),0,IF(AND(Tipy!JZ37=Výsledky!$LX$3,Tipy!KB37=Výsledky!$LZ$3),60,0)))</f>
        <v>0</v>
      </c>
      <c r="LV43" s="12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5">
        <f>IF(ISBLANK($LZ$3),"",IF(OR(Tipy!KC37=Výsledky!$LU$6,Tipy!KC37=Výsledky!$LU$7,Tipy!KC37=Výsledky!$LU$8,Tipy!KC37=Výsledky!$LU$9),IF(VLOOKUP(Tipy!KC37,'Kategórie hráčov'!$A$2:$B$69,2,FALSE)=30,30,20),0))</f>
        <v>20</v>
      </c>
      <c r="LX43" s="125">
        <f>IF(ISBLANK($LZ$3),"",IF(OR(Tipy!KD37=Výsledky!$LX$6,Tipy!KD37=Výsledky!$LX$7,Tipy!KD37=Výsledky!$LX$8,Tipy!KD37=Výsledky!$LX$9),IF(VLOOKUP(Tipy!KD37,'Kategórie hráčov'!$A$2:$B$69,2,FALSE)=30,30,20),0))</f>
        <v>0</v>
      </c>
      <c r="LY43" s="12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9">
        <f>IF(ISBLANK($LZ$3),"",IF(ISBLANK(Tipy!JZ37),"-",SUM(LU43:LY43)))</f>
        <v>20</v>
      </c>
      <c r="MA43" s="128"/>
      <c r="MB43" s="125">
        <f>IF(ISBLANK($MG$3),"",IF(ISBLANK(Tipy!KF37),0,IF(AND(Tipy!KF37=Výsledky!$ME$3,Tipy!KH37=Výsledky!$MG$3),60,0)))</f>
        <v>0</v>
      </c>
      <c r="MC43" s="125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25">
        <f>IF(ISBLANK($MG$3),"",IF(OR(Tipy!KI37=Výsledky!$MB$6,Tipy!KI37=Výsledky!$MB$7,Tipy!KI37=Výsledky!$MB$8,Tipy!KI37=Výsledky!$MB$9),IF(VLOOKUP(Tipy!KI37,'Kategórie hráčov'!$A$2:$B$55,2,FALSE)=30,30,20),0))</f>
        <v>0</v>
      </c>
      <c r="ME43" s="125">
        <f>IF(ISBLANK($MG$3),"",IF(OR(Tipy!KJ37=Výsledky!$ME$6,Tipy!KJ37=Výsledky!$ME$7,Tipy!KJ37=Výsledky!$ME$8,Tipy!KJ37=Výsledky!$ME$9),IF(VLOOKUP(Tipy!KJ37,'Kategórie hráčov'!$A$2:$B$55,2,FALSE)=30,30,20),0))</f>
        <v>20</v>
      </c>
      <c r="MF43" s="126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29">
        <f>IF(ISBLANK($MG$3),"",IF(ISBLANK(Tipy!KF37),"-",SUM(MB43:MF43)))</f>
        <v>20</v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>
        <f>IF(ISBLANK($MU$3),"",IF(ISBLANK(Tipy!KR37),0,IF(AND(Tipy!KR37=Výsledky!$MS$3,Tipy!KT37=Výsledky!$MU$3),60,0)))</f>
        <v>0</v>
      </c>
      <c r="MQ43" s="125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125">
        <f>IF(ISBLANK($MU$3),"",IF(OR(Tipy!KU37=Výsledky!$MP$6,Tipy!KU37=Výsledky!$MP$7,Tipy!KU37=Výsledky!$MP$8,Tipy!KU37=Výsledky!$MP$9),IF(VLOOKUP(Tipy!KU37,'Kategórie hráčov'!$A$2:$B$55,2,FALSE)=30,30,20),0))</f>
        <v>20</v>
      </c>
      <c r="MS43" s="125">
        <f>IF(ISBLANK($MU$3),"",IF(OR(Tipy!KV37=Výsledky!$MS$6,Tipy!KV37=Výsledky!$MS$7,Tipy!KV37=Výsledky!$MS$8,Tipy!KV37=Výsledky!$MS$9),IF(VLOOKUP(Tipy!KV37,'Kategórie hráčov'!$A$2:$B$55,2,FALSE)=30,30,20),0))</f>
        <v>0</v>
      </c>
      <c r="MT43" s="126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29">
        <f>IF(ISBLANK($MU$3),"",IF(ISBLANK(Tipy!KR37),"-",SUM(MP43:MT43)))</f>
        <v>40</v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>
        <f>IF(ISBLANK($NI$3),"",IF(ISBLANK(Tipy!LD37),0,IF(AND(Tipy!LD37=Výsledky!$NG$3,Tipy!LF37=Výsledky!$NI$3),60,0)))</f>
        <v>0</v>
      </c>
      <c r="NE43" s="125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20</v>
      </c>
      <c r="NF43" s="125">
        <f>IF(ISBLANK($NI$3),"",IF(OR(Tipy!LG37=Výsledky!$ND$6,Tipy!LG37=Výsledky!$ND$7,Tipy!LG37=Výsledky!$ND$8,Tipy!LG37=Výsledky!$ND$9),IF(VLOOKUP(Tipy!LG37,'Kategórie hráčov'!$A$2:$B$55,2,FALSE)=30,30,20),0))</f>
        <v>0</v>
      </c>
      <c r="NG43" s="125">
        <f>IF(ISBLANK($NI$3),"",IF(OR(Tipy!LH37=Výsledky!$NG$6,Tipy!LH37=Výsledky!$NG$7,Tipy!LH37=Výsledky!$NG$8,Tipy!LH37=Výsledky!$NG$9),IF(VLOOKUP(Tipy!LH37,'Kategórie hráčov'!$A$2:$B$55,2,FALSE)=30,30,20),0))</f>
        <v>30</v>
      </c>
      <c r="NH43" s="126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29">
        <f>IF(ISBLANK($NI$3),"",IF(ISBLANK(Tipy!LD37),"-",SUM(ND43:NH43)))</f>
        <v>50</v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>
        <f>IF(ISBLANK($NW$3),"",IF(ISBLANK(Tipy!LP37),0,IF(AND(Tipy!LP37=Výsledky!$NU$3,Tipy!LR37=Výsledky!$NW$3),60,0)))</f>
        <v>0</v>
      </c>
      <c r="NS43" s="125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25">
        <f>IF(ISBLANK($NW$3),"",IF(OR(Tipy!LS37=Výsledky!$NR$6,Tipy!LS37=Výsledky!$NR$7,Tipy!LS37=Výsledky!$NR$8,Tipy!LS37=Výsledky!$NR$9),IF(VLOOKUP(Tipy!LS37,'Kategórie hráčov'!$A$2:$B$55,2,FALSE)=30,30,20),0))</f>
        <v>0</v>
      </c>
      <c r="NU43" s="125">
        <f>IF(ISBLANK($NW$3),"",IF(OR(Tipy!LT37=Výsledky!$NU$6,Tipy!LT37=Výsledky!$NU$7,Tipy!LT37=Výsledky!$NU$8,Tipy!LT37=Výsledky!$NU$9),IF(VLOOKUP(Tipy!LT37,'Kategórie hráčov'!$A$2:$B$55,2,FALSE)=30,30,20),0))</f>
        <v>30</v>
      </c>
      <c r="NV43" s="126">
        <f>IF(ISBLANK($NW$3),"",IF(ISBLANK(Tipy!LP37),0,IF(OR(AND(Tipy!LP37=Výsledky!$NU$3,OR(Tipy!LR37=Výsledky!$NW$3+1,Tipy!LR37=Výsledky!$NW$3-1)),AND(Tipy!LR37=Výsledky!$NW$3,OR(Tipy!LP37=Výsledky!$NU$3+1,Tipy!LP37=Výsledky!$NU$3-1))),10,0)))</f>
        <v>10</v>
      </c>
      <c r="NW43" s="129">
        <f>IF(ISBLANK($NW$3),"",IF(ISBLANK(Tipy!LP37),"-",SUM(NR43:NV43)))</f>
        <v>40</v>
      </c>
      <c r="NX43" s="128"/>
      <c r="NY43" s="125">
        <f>IF(ISBLANK($OD$3),"",IF(ISBLANK(Tipy!LV37),0,IF(AND(Tipy!LV37=Výsledky!$OB$3,Tipy!LX37=Výsledky!$OD$3),60,0)))</f>
        <v>0</v>
      </c>
      <c r="NZ43" s="125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125">
        <f>IF(ISBLANK($OD$3),"",IF(OR(Tipy!LY37=Výsledky!$NY$6,Tipy!LY37=Výsledky!$NY$7,Tipy!LY37=Výsledky!$NY$8,Tipy!LY37=Výsledky!$NY$9),IF(VLOOKUP(Tipy!LY37,'Kategórie hráčov'!$A$2:$B$55,2,FALSE)=30,30,20),0))</f>
        <v>0</v>
      </c>
      <c r="OB43" s="125">
        <f>IF(ISBLANK($OD$3),"",IF(OR(Tipy!LZ37=Výsledky!$OB$6,Tipy!LZ37=Výsledky!$OB$7,Tipy!LZ37=Výsledky!$OB$8,Tipy!LZ37=Výsledky!$OB$9),IF(VLOOKUP(Tipy!LZ37,'Kategórie hráčov'!$A$2:$B$55,2,FALSE)=30,30,20),0))</f>
        <v>0</v>
      </c>
      <c r="OC43" s="126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29">
        <f>IF(ISBLANK($OD$3),"",IF(ISBLANK(Tipy!LV37),"-",SUM(NY43:OC43)))</f>
        <v>20</v>
      </c>
      <c r="OE43" s="128"/>
      <c r="OF43" s="125">
        <f>IF(ISBLANK($OK$3),"",IF(ISBLANK(Tipy!MB37),0,IF(AND(Tipy!MB37=Výsledky!$OI$3,Tipy!MD37=Výsledky!$OK$3),60,0)))</f>
        <v>0</v>
      </c>
      <c r="OG43" s="125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20</v>
      </c>
      <c r="OH43" s="125">
        <f>IF(ISBLANK($OK$3),"",IF(OR(Tipy!ME37=Výsledky!$OF$6,Tipy!ME37=Výsledky!$OF$7,Tipy!ME37=Výsledky!$OF$8,Tipy!ME37=Výsledky!$OF$9),IF(VLOOKUP(Tipy!ME37,'Kategórie hráčov'!$A$2:$B$55,2,FALSE)=30,30,20),0))</f>
        <v>20</v>
      </c>
      <c r="OI43" s="125">
        <f>IF(ISBLANK($OK$3),"",IF(OR(Tipy!MF37=Výsledky!$OI$6,Tipy!MF37=Výsledky!$OI$7,Tipy!MF37=Výsledky!$OI$8,Tipy!MF37=Výsledky!$OI$9),IF(VLOOKUP(Tipy!MF37,'Kategórie hráčov'!$A$2:$B$55,2,FALSE)=30,30,20),0))</f>
        <v>0</v>
      </c>
      <c r="OJ43" s="126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29">
        <f>IF(ISBLANK($OK$3),"",IF(ISBLANK(Tipy!MB37),"-",SUM(OF43:OJ43)))</f>
        <v>40</v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>
        <f>IF(ISBLANK($OY$3),"",IF(ISBLANK(Tipy!MN37),0,IF(AND(Tipy!MN37=Výsledky!$OW$3,Tipy!MP37=Výsledky!$OY$3),60,0)))</f>
        <v>0</v>
      </c>
      <c r="OU43" s="125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20</v>
      </c>
      <c r="OV43" s="125">
        <f>IF(ISBLANK($OY$3),"",IF(OR(Tipy!MQ37=Výsledky!$OT$6,Tipy!MQ37=Výsledky!$OT$7,Tipy!MQ37=Výsledky!$OT$8,Tipy!MQ37=Výsledky!$OT$9),IF(VLOOKUP(Tipy!MQ37,'Kategórie hráčov'!$A$2:$B$55,2,FALSE)=30,30,20),0))</f>
        <v>30</v>
      </c>
      <c r="OW43" s="125">
        <f>IF(ISBLANK($OY$3),"",IF(OR(Tipy!MR37=Výsledky!$OW$6,Tipy!MR37=Výsledky!$OW$7,Tipy!MR37=Výsledky!$OW$8,Tipy!MR37=Výsledky!$OW$9),IF(VLOOKUP(Tipy!MR37,'Kategórie hráčov'!$A$2:$B$55,2,FALSE)=30,30,20),0))</f>
        <v>0</v>
      </c>
      <c r="OX43" s="126">
        <f>IF(ISBLANK($OY$3),"",IF(ISBLANK(Tipy!MN37),0,IF(OR(AND(Tipy!MN37=Výsledky!$OW$3,OR(Tipy!MP37=Výsledky!$OY$3+1,Tipy!MP37=Výsledky!$OY$3-1)),AND(Tipy!MP37=Výsledky!$OY$3,OR(Tipy!MN37=Výsledky!$OW$3+1,Tipy!MN37=Výsledky!$OW$3-1))),10,0)))</f>
        <v>10</v>
      </c>
      <c r="OY43" s="129">
        <f>IF(ISBLANK($OY$3),"",IF(ISBLANK(Tipy!MN37),"-",SUM(OT43:OX43)))</f>
        <v>60</v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>
        <f>IF(ISBLANK($PM$3),"",IF(ISBLANK(Tipy!MZ37),0,IF(AND(Tipy!MZ37=Výsledky!$PK$3,Tipy!NB37=Výsledky!$PM$3),60,0)))</f>
        <v>0</v>
      </c>
      <c r="PI43" s="125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>0</v>
      </c>
      <c r="PJ43" s="125">
        <f>IF(ISBLANK($PM$3),"",IF(OR(Tipy!NC37=Výsledky!$PH$6,Tipy!NC37=Výsledky!$PH$7,Tipy!NC37=Výsledky!$PH$8,Tipy!NC37=Výsledky!$PH$9),IF(VLOOKUP(Tipy!NC37,'Kategórie hráčov'!$A$2:$B$55,2,FALSE)=30,30,20),0))</f>
        <v>0</v>
      </c>
      <c r="PK43" s="125">
        <f>IF(ISBLANK($PM$3),"",IF(OR(Tipy!ND37=Výsledky!$PK$6,Tipy!ND37=Výsledky!$PK$7,Tipy!ND37=Výsledky!$PK$8,Tipy!ND37=Výsledky!$PK$9),IF(VLOOKUP(Tipy!ND37,'Kategórie hráčov'!$A$2:$B$55,2,FALSE)=30,30,20),0))</f>
        <v>0</v>
      </c>
      <c r="PL43" s="126">
        <f>IF(ISBLANK($PM$3),"",IF(ISBLANK(Tipy!MZ37),0,IF(OR(AND(Tipy!MZ37=Výsledky!$PK$3,OR(Tipy!NB37=Výsledky!$PM$3+1,Tipy!NB37=Výsledky!$PM$3-1)),AND(Tipy!NB37=Výsledky!$PM$3,OR(Tipy!MZ37=Výsledky!$PK$3+1,Tipy!MZ37=Výsledky!$PK$3-1))),10,0)))</f>
        <v>0</v>
      </c>
      <c r="PM43" s="129">
        <f>IF(ISBLANK($PM$3),"",IF(ISBLANK(Tipy!MZ37),"-",SUM(PH43:PL43)))</f>
        <v>0</v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5" x14ac:dyDescent="0.2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>
        <f>IF(ISBLANK($CA$3),"",IF(ISBLANK(Tipy!BL38),0,IF(AND(Tipy!BL38=Výsledky!$BY$3,Tipy!BN38=Výsledky!$CA$3),60,0)))</f>
        <v>0</v>
      </c>
      <c r="BW44" s="125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25">
        <f>IF(ISBLANK($CA$3),"",IF(OR(Tipy!BO38=Výsledky!$BV$6,Tipy!BO38=Výsledky!$BV$7,Tipy!BO38=Výsledky!$BV$8,Tipy!BO38=Výsledky!$BV$9),IF(VLOOKUP(Tipy!BO38,'Kategórie hráčov'!$A$2:$B$55,2,FALSE)=30,30,20),0))</f>
        <v>0</v>
      </c>
      <c r="BY44" s="125">
        <f>IF(ISBLANK($CA$3),"",IF(OR(Tipy!BP38=Výsledky!$BY$6,Tipy!BP38=Výsledky!$BY$7,Tipy!BP38=Výsledky!$BY$8,Tipy!BP38=Výsledky!$BY$9),IF(VLOOKUP(Tipy!BP38,'Kategórie hráčov'!$A$2:$B$55,2,FALSE)=30,30,20),0))</f>
        <v>0</v>
      </c>
      <c r="BZ44" s="126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29" t="str">
        <f>IF(ISBLANK($CA$3),"",IF(ISBLANK(Tipy!BL38),"-",SUM(BV44:BZ44)))</f>
        <v>-</v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>
        <f>IF(ISBLANK($LL$3),"",IF(ISBLANK(Tipy!JN38),0,IF(AND(Tipy!JN38=Výsledky!$LJ$3,Tipy!JP38=Výsledky!$LL$3),60,0)))</f>
        <v>0</v>
      </c>
      <c r="LH44" s="125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20</v>
      </c>
      <c r="LI44" s="125">
        <f>IF(ISBLANK($LL$3),"",IF(OR(Tipy!JQ38=Výsledky!$LG$6,Tipy!JQ38=Výsledky!$LG$7,Tipy!JQ38=Výsledky!$LG$8,Tipy!JQ38=Výsledky!$LG$9),IF(VLOOKUP(Tipy!JQ38,'Kategórie hráčov'!$A$2:$B$55,2,FALSE)=30,30,20),0))</f>
        <v>0</v>
      </c>
      <c r="LJ44" s="125">
        <f>IF(ISBLANK($LL$3),"",IF(OR(Tipy!JR38=Výsledky!$LJ$6,Tipy!JR38=Výsledky!$LJ$7,Tipy!JR38=Výsledky!$LJ$8,Tipy!JR38=Výsledky!$LJ$9),IF(VLOOKUP(Tipy!JR38,'Kategórie hráčov'!$A$2:$B$55,2,FALSE)=30,30,20),0))</f>
        <v>0</v>
      </c>
      <c r="LK44" s="126">
        <f>IF(ISBLANK($LL$3),"",IF(ISBLANK(Tipy!JN38),0,IF(OR(AND(Tipy!JN38=Výsledky!$LJ$3,OR(Tipy!JP38=Výsledky!$LL$3+1,Tipy!JP38=Výsledky!$LL$3-1)),AND(Tipy!JP38=Výsledky!$LL$3,OR(Tipy!JN38=Výsledky!$LJ$3+1,Tipy!JN38=Výsledky!$LJ$3-1))),10,0)))</f>
        <v>10</v>
      </c>
      <c r="LL44" s="129">
        <f>IF(ISBLANK($LL$3),"",IF(ISBLANK(Tipy!JN38),"-",SUM(LG44:LK44)))</f>
        <v>30</v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>
        <f>IF(ISBLANK($LZ$3),"",IF(ISBLANK(Tipy!JZ38),0,IF(AND(Tipy!JZ38=Výsledky!$LX$3,Tipy!KB38=Výsledky!$LZ$3),60,0)))</f>
        <v>0</v>
      </c>
      <c r="LV44" s="12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5">
        <f>IF(ISBLANK($LZ$3),"",IF(OR(Tipy!KC38=Výsledky!$LU$6,Tipy!KC38=Výsledky!$LU$7,Tipy!KC38=Výsledky!$LU$8,Tipy!KC38=Výsledky!$LU$9),IF(VLOOKUP(Tipy!KC38,'Kategórie hráčov'!$A$2:$B$69,2,FALSE)=30,30,20),0))</f>
        <v>20</v>
      </c>
      <c r="LX44" s="125">
        <f>IF(ISBLANK($LZ$3),"",IF(OR(Tipy!KD38=Výsledky!$LX$6,Tipy!KD38=Výsledky!$LX$7,Tipy!KD38=Výsledky!$LX$8,Tipy!KD38=Výsledky!$LX$9),IF(VLOOKUP(Tipy!KD38,'Kategórie hráčov'!$A$2:$B$69,2,FALSE)=30,30,20),0))</f>
        <v>0</v>
      </c>
      <c r="LY44" s="12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9">
        <f>IF(ISBLANK($LZ$3),"",IF(ISBLANK(Tipy!JZ38),"-",SUM(LU44:LY44)))</f>
        <v>20</v>
      </c>
      <c r="MA44" s="128"/>
      <c r="MB44" s="125">
        <f>IF(ISBLANK($MG$3),"",IF(ISBLANK(Tipy!KF38),0,IF(AND(Tipy!KF38=Výsledky!$ME$3,Tipy!KH38=Výsledky!$MG$3),60,0)))</f>
        <v>0</v>
      </c>
      <c r="MC44" s="125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20</v>
      </c>
      <c r="MD44" s="125">
        <f>IF(ISBLANK($MG$3),"",IF(OR(Tipy!KI38=Výsledky!$MB$6,Tipy!KI38=Výsledky!$MB$7,Tipy!KI38=Výsledky!$MB$8,Tipy!KI38=Výsledky!$MB$9),IF(VLOOKUP(Tipy!KI38,'Kategórie hráčov'!$A$2:$B$55,2,FALSE)=30,30,20),0))</f>
        <v>20</v>
      </c>
      <c r="ME44" s="125">
        <f>IF(ISBLANK($MG$3),"",IF(OR(Tipy!KJ38=Výsledky!$ME$6,Tipy!KJ38=Výsledky!$ME$7,Tipy!KJ38=Výsledky!$ME$8,Tipy!KJ38=Výsledky!$ME$9),IF(VLOOKUP(Tipy!KJ38,'Kategórie hráčov'!$A$2:$B$55,2,FALSE)=30,30,20),0))</f>
        <v>0</v>
      </c>
      <c r="MF44" s="126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29">
        <f>IF(ISBLANK($MG$3),"",IF(ISBLANK(Tipy!KF38),"-",SUM(MB44:MF44)))</f>
        <v>40</v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>
        <f>IF(ISBLANK($MU$3),"",IF(ISBLANK(Tipy!KR38),0,IF(AND(Tipy!KR38=Výsledky!$MS$3,Tipy!KT38=Výsledky!$MU$3),60,0)))</f>
        <v>0</v>
      </c>
      <c r="MQ44" s="125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20</v>
      </c>
      <c r="MR44" s="125">
        <f>IF(ISBLANK($MU$3),"",IF(OR(Tipy!KU38=Výsledky!$MP$6,Tipy!KU38=Výsledky!$MP$7,Tipy!KU38=Výsledky!$MP$8,Tipy!KU38=Výsledky!$MP$9),IF(VLOOKUP(Tipy!KU38,'Kategórie hráčov'!$A$2:$B$55,2,FALSE)=30,30,20),0))</f>
        <v>20</v>
      </c>
      <c r="MS44" s="125">
        <f>IF(ISBLANK($MU$3),"",IF(OR(Tipy!KV38=Výsledky!$MS$6,Tipy!KV38=Výsledky!$MS$7,Tipy!KV38=Výsledky!$MS$8,Tipy!KV38=Výsledky!$MS$9),IF(VLOOKUP(Tipy!KV38,'Kategórie hráčov'!$A$2:$B$55,2,FALSE)=30,30,20),0))</f>
        <v>30</v>
      </c>
      <c r="MT44" s="126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29">
        <f>IF(ISBLANK($MU$3),"",IF(ISBLANK(Tipy!KR38),"-",SUM(MP44:MT44)))</f>
        <v>70</v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>
        <f>IF(ISBLANK($NI$3),"",IF(ISBLANK(Tipy!LD38),0,IF(AND(Tipy!LD38=Výsledky!$NG$3,Tipy!LF38=Výsledky!$NI$3),60,0)))</f>
        <v>0</v>
      </c>
      <c r="NE44" s="125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25">
        <f>IF(ISBLANK($NI$3),"",IF(OR(Tipy!LG38=Výsledky!$ND$6,Tipy!LG38=Výsledky!$ND$7,Tipy!LG38=Výsledky!$ND$8,Tipy!LG38=Výsledky!$ND$9),IF(VLOOKUP(Tipy!LG38,'Kategórie hráčov'!$A$2:$B$55,2,FALSE)=30,30,20),0))</f>
        <v>0</v>
      </c>
      <c r="NG44" s="125">
        <f>IF(ISBLANK($NI$3),"",IF(OR(Tipy!LH38=Výsledky!$NG$6,Tipy!LH38=Výsledky!$NG$7,Tipy!LH38=Výsledky!$NG$8,Tipy!LH38=Výsledky!$NG$9),IF(VLOOKUP(Tipy!LH38,'Kategórie hráčov'!$A$2:$B$55,2,FALSE)=30,30,20),0))</f>
        <v>0</v>
      </c>
      <c r="NH44" s="126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29" t="str">
        <f>IF(ISBLANK($NI$3),"",IF(ISBLANK(Tipy!LD38),"-",SUM(ND44:NH44)))</f>
        <v>-</v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>
        <f>IF(ISBLANK($NW$3),"",IF(ISBLANK(Tipy!LP38),0,IF(AND(Tipy!LP38=Výsledky!$NU$3,Tipy!LR38=Výsledky!$NW$3),60,0)))</f>
        <v>0</v>
      </c>
      <c r="NS44" s="125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20</v>
      </c>
      <c r="NT44" s="125">
        <f>IF(ISBLANK($NW$3),"",IF(OR(Tipy!LS38=Výsledky!$NR$6,Tipy!LS38=Výsledky!$NR$7,Tipy!LS38=Výsledky!$NR$8,Tipy!LS38=Výsledky!$NR$9),IF(VLOOKUP(Tipy!LS38,'Kategórie hráčov'!$A$2:$B$55,2,FALSE)=30,30,20),0))</f>
        <v>0</v>
      </c>
      <c r="NU44" s="125">
        <f>IF(ISBLANK($NW$3),"",IF(OR(Tipy!LT38=Výsledky!$NU$6,Tipy!LT38=Výsledky!$NU$7,Tipy!LT38=Výsledky!$NU$8,Tipy!LT38=Výsledky!$NU$9),IF(VLOOKUP(Tipy!LT38,'Kategórie hráčov'!$A$2:$B$55,2,FALSE)=30,30,20),0))</f>
        <v>0</v>
      </c>
      <c r="NV44" s="126">
        <f>IF(ISBLANK($NW$3),"",IF(ISBLANK(Tipy!LP38),0,IF(OR(AND(Tipy!LP38=Výsledky!$NU$3,OR(Tipy!LR38=Výsledky!$NW$3+1,Tipy!LR38=Výsledky!$NW$3-1)),AND(Tipy!LR38=Výsledky!$NW$3,OR(Tipy!LP38=Výsledky!$NU$3+1,Tipy!LP38=Výsledky!$NU$3-1))),10,0)))</f>
        <v>10</v>
      </c>
      <c r="NW44" s="129">
        <f>IF(ISBLANK($NW$3),"",IF(ISBLANK(Tipy!LP38),"-",SUM(NR44:NV44)))</f>
        <v>30</v>
      </c>
      <c r="NX44" s="128"/>
      <c r="NY44" s="125">
        <f>IF(ISBLANK($OD$3),"",IF(ISBLANK(Tipy!LV38),0,IF(AND(Tipy!LV38=Výsledky!$OB$3,Tipy!LX38=Výsledky!$OD$3),60,0)))</f>
        <v>0</v>
      </c>
      <c r="NZ44" s="125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20</v>
      </c>
      <c r="OA44" s="125">
        <f>IF(ISBLANK($OD$3),"",IF(OR(Tipy!LY38=Výsledky!$NY$6,Tipy!LY38=Výsledky!$NY$7,Tipy!LY38=Výsledky!$NY$8,Tipy!LY38=Výsledky!$NY$9),IF(VLOOKUP(Tipy!LY38,'Kategórie hráčov'!$A$2:$B$55,2,FALSE)=30,30,20),0))</f>
        <v>0</v>
      </c>
      <c r="OB44" s="125">
        <f>IF(ISBLANK($OD$3),"",IF(OR(Tipy!LZ38=Výsledky!$OB$6,Tipy!LZ38=Výsledky!$OB$7,Tipy!LZ38=Výsledky!$OB$8,Tipy!LZ38=Výsledky!$OB$9),IF(VLOOKUP(Tipy!LZ38,'Kategórie hráčov'!$A$2:$B$55,2,FALSE)=30,30,20),0))</f>
        <v>0</v>
      </c>
      <c r="OC44" s="126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29">
        <f>IF(ISBLANK($OD$3),"",IF(ISBLANK(Tipy!LV38),"-",SUM(NY44:OC44)))</f>
        <v>20</v>
      </c>
      <c r="OE44" s="128"/>
      <c r="OF44" s="125">
        <f>IF(ISBLANK($OK$3),"",IF(ISBLANK(Tipy!MB38),0,IF(AND(Tipy!MB38=Výsledky!$OI$3,Tipy!MD38=Výsledky!$OK$3),60,0)))</f>
        <v>0</v>
      </c>
      <c r="OG44" s="125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20</v>
      </c>
      <c r="OH44" s="125">
        <f>IF(ISBLANK($OK$3),"",IF(OR(Tipy!ME38=Výsledky!$OF$6,Tipy!ME38=Výsledky!$OF$7,Tipy!ME38=Výsledky!$OF$8,Tipy!ME38=Výsledky!$OF$9),IF(VLOOKUP(Tipy!ME38,'Kategórie hráčov'!$A$2:$B$55,2,FALSE)=30,30,20),0))</f>
        <v>0</v>
      </c>
      <c r="OI44" s="125">
        <f>IF(ISBLANK($OK$3),"",IF(OR(Tipy!MF38=Výsledky!$OI$6,Tipy!MF38=Výsledky!$OI$7,Tipy!MF38=Výsledky!$OI$8,Tipy!MF38=Výsledky!$OI$9),IF(VLOOKUP(Tipy!MF38,'Kategórie hráčov'!$A$2:$B$55,2,FALSE)=30,30,20),0))</f>
        <v>0</v>
      </c>
      <c r="OJ44" s="126">
        <f>IF(ISBLANK($OK$3),"",IF(ISBLANK(Tipy!MB38),0,IF(OR(AND(Tipy!MB38=Výsledky!$OI$3,OR(Tipy!MD38=Výsledky!$OK$3+1,Tipy!MD38=Výsledky!$OK$3-1)),AND(Tipy!MD38=Výsledky!$OK$3,OR(Tipy!MB38=Výsledky!$OI$3+1,Tipy!MB38=Výsledky!$OI$3-1))),10,0)))</f>
        <v>10</v>
      </c>
      <c r="OK44" s="129">
        <f>IF(ISBLANK($OK$3),"",IF(ISBLANK(Tipy!MB38),"-",SUM(OF44:OJ44)))</f>
        <v>30</v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>
        <f>IF(ISBLANK($OY$3),"",IF(ISBLANK(Tipy!MN38),0,IF(AND(Tipy!MN38=Výsledky!$OW$3,Tipy!MP38=Výsledky!$OY$3),60,0)))</f>
        <v>0</v>
      </c>
      <c r="OU44" s="125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125">
        <f>IF(ISBLANK($OY$3),"",IF(OR(Tipy!MQ38=Výsledky!$OT$6,Tipy!MQ38=Výsledky!$OT$7,Tipy!MQ38=Výsledky!$OT$8,Tipy!MQ38=Výsledky!$OT$9),IF(VLOOKUP(Tipy!MQ38,'Kategórie hráčov'!$A$2:$B$55,2,FALSE)=30,30,20),0))</f>
        <v>0</v>
      </c>
      <c r="OW44" s="125">
        <f>IF(ISBLANK($OY$3),"",IF(OR(Tipy!MR38=Výsledky!$OW$6,Tipy!MR38=Výsledky!$OW$7,Tipy!MR38=Výsledky!$OW$8,Tipy!MR38=Výsledky!$OW$9),IF(VLOOKUP(Tipy!MR38,'Kategórie hráčov'!$A$2:$B$55,2,FALSE)=30,30,20),0))</f>
        <v>0</v>
      </c>
      <c r="OX44" s="126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129" t="str">
        <f>IF(ISBLANK($OY$3),"",IF(ISBLANK(Tipy!MN38),"-",SUM(OT44:OX44)))</f>
        <v>-</v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>
        <f>IF(ISBLANK($PM$3),"",IF(ISBLANK(Tipy!MZ38),0,IF(AND(Tipy!MZ38=Výsledky!$PK$3,Tipy!NB38=Výsledky!$PM$3),60,0)))</f>
        <v>0</v>
      </c>
      <c r="PI44" s="125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>0</v>
      </c>
      <c r="PJ44" s="125">
        <f>IF(ISBLANK($PM$3),"",IF(OR(Tipy!NC38=Výsledky!$PH$6,Tipy!NC38=Výsledky!$PH$7,Tipy!NC38=Výsledky!$PH$8,Tipy!NC38=Výsledky!$PH$9),IF(VLOOKUP(Tipy!NC38,'Kategórie hráčov'!$A$2:$B$55,2,FALSE)=30,30,20),0))</f>
        <v>0</v>
      </c>
      <c r="PK44" s="125">
        <f>IF(ISBLANK($PM$3),"",IF(OR(Tipy!ND38=Výsledky!$PK$6,Tipy!ND38=Výsledky!$PK$7,Tipy!ND38=Výsledky!$PK$8,Tipy!ND38=Výsledky!$PK$9),IF(VLOOKUP(Tipy!ND38,'Kategórie hráčov'!$A$2:$B$55,2,FALSE)=30,30,20),0))</f>
        <v>0</v>
      </c>
      <c r="PL44" s="126">
        <f>IF(ISBLANK($PM$3),"",IF(ISBLANK(Tipy!MZ38),0,IF(OR(AND(Tipy!MZ38=Výsledky!$PK$3,OR(Tipy!NB38=Výsledky!$PM$3+1,Tipy!NB38=Výsledky!$PM$3-1)),AND(Tipy!NB38=Výsledky!$PM$3,OR(Tipy!MZ38=Výsledky!$PK$3+1,Tipy!MZ38=Výsledky!$PK$3-1))),10,0)))</f>
        <v>0</v>
      </c>
      <c r="PM44" s="129">
        <f>IF(ISBLANK($PM$3),"",IF(ISBLANK(Tipy!MZ38),"-",SUM(PH44:PL44)))</f>
        <v>0</v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5" x14ac:dyDescent="0.2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>
        <f>IF(ISBLANK($CA$3),"",IF(ISBLANK(Tipy!BL39),0,IF(AND(Tipy!BL39=Výsledky!$BY$3,Tipy!BN39=Výsledky!$CA$3),60,0)))</f>
        <v>0</v>
      </c>
      <c r="BW45" s="125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125">
        <f>IF(ISBLANK($CA$3),"",IF(OR(Tipy!BO39=Výsledky!$BV$6,Tipy!BO39=Výsledky!$BV$7,Tipy!BO39=Výsledky!$BV$8,Tipy!BO39=Výsledky!$BV$9),IF(VLOOKUP(Tipy!BO39,'Kategórie hráčov'!$A$2:$B$55,2,FALSE)=30,30,20),0))</f>
        <v>0</v>
      </c>
      <c r="BY45" s="125">
        <f>IF(ISBLANK($CA$3),"",IF(OR(Tipy!BP39=Výsledky!$BY$6,Tipy!BP39=Výsledky!$BY$7,Tipy!BP39=Výsledky!$BY$8,Tipy!BP39=Výsledky!$BY$9),IF(VLOOKUP(Tipy!BP39,'Kategórie hráčov'!$A$2:$B$55,2,FALSE)=30,30,20),0))</f>
        <v>0</v>
      </c>
      <c r="BZ45" s="126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29">
        <f>IF(ISBLANK($CA$3),"",IF(ISBLANK(Tipy!BL39),"-",SUM(BV45:BZ45)))</f>
        <v>0</v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>
        <f>IF(ISBLANK($LL$3),"",IF(ISBLANK(Tipy!JN39),0,IF(AND(Tipy!JN39=Výsledky!$LJ$3,Tipy!JP39=Výsledky!$LL$3),60,0)))</f>
        <v>0</v>
      </c>
      <c r="LH45" s="125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25">
        <f>IF(ISBLANK($LL$3),"",IF(OR(Tipy!JQ39=Výsledky!$LG$6,Tipy!JQ39=Výsledky!$LG$7,Tipy!JQ39=Výsledky!$LG$8,Tipy!JQ39=Výsledky!$LG$9),IF(VLOOKUP(Tipy!JQ39,'Kategórie hráčov'!$A$2:$B$55,2,FALSE)=30,30,20),0))</f>
        <v>0</v>
      </c>
      <c r="LJ45" s="125">
        <f>IF(ISBLANK($LL$3),"",IF(OR(Tipy!JR39=Výsledky!$LJ$6,Tipy!JR39=Výsledky!$LJ$7,Tipy!JR39=Výsledky!$LJ$8,Tipy!JR39=Výsledky!$LJ$9),IF(VLOOKUP(Tipy!JR39,'Kategórie hráčov'!$A$2:$B$55,2,FALSE)=30,30,20),0))</f>
        <v>0</v>
      </c>
      <c r="LK45" s="126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129">
        <f>IF(ISBLANK($LL$3),"",IF(ISBLANK(Tipy!JN39),"-",SUM(LG45:LK45)))</f>
        <v>20</v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>
        <f>IF(ISBLANK($LZ$3),"",IF(ISBLANK(Tipy!JZ39),0,IF(AND(Tipy!JZ39=Výsledky!$LX$3,Tipy!KB39=Výsledky!$LZ$3),60,0)))</f>
        <v>0</v>
      </c>
      <c r="LV45" s="12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5">
        <f>IF(ISBLANK($LZ$3),"",IF(OR(Tipy!KC39=Výsledky!$LU$6,Tipy!KC39=Výsledky!$LU$7,Tipy!KC39=Výsledky!$LU$8,Tipy!KC39=Výsledky!$LU$9),IF(VLOOKUP(Tipy!KC39,'Kategórie hráčov'!$A$2:$B$69,2,FALSE)=30,30,20),0))</f>
        <v>20</v>
      </c>
      <c r="LX45" s="125">
        <f>IF(ISBLANK($LZ$3),"",IF(OR(Tipy!KD39=Výsledky!$LX$6,Tipy!KD39=Výsledky!$LX$7,Tipy!KD39=Výsledky!$LX$8,Tipy!KD39=Výsledky!$LX$9),IF(VLOOKUP(Tipy!KD39,'Kategórie hráčov'!$A$2:$B$69,2,FALSE)=30,30,20),0))</f>
        <v>0</v>
      </c>
      <c r="LY45" s="12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9">
        <f>IF(ISBLANK($LZ$3),"",IF(ISBLANK(Tipy!JZ39),"-",SUM(LU45:LY45)))</f>
        <v>20</v>
      </c>
      <c r="MA45" s="128"/>
      <c r="MB45" s="125">
        <f>IF(ISBLANK($MG$3),"",IF(ISBLANK(Tipy!KF39),0,IF(AND(Tipy!KF39=Výsledky!$ME$3,Tipy!KH39=Výsledky!$MG$3),60,0)))</f>
        <v>0</v>
      </c>
      <c r="MC45" s="125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125">
        <f>IF(ISBLANK($MG$3),"",IF(OR(Tipy!KI39=Výsledky!$MB$6,Tipy!KI39=Výsledky!$MB$7,Tipy!KI39=Výsledky!$MB$8,Tipy!KI39=Výsledky!$MB$9),IF(VLOOKUP(Tipy!KI39,'Kategórie hráčov'!$A$2:$B$55,2,FALSE)=30,30,20),0))</f>
        <v>0</v>
      </c>
      <c r="ME45" s="125">
        <f>IF(ISBLANK($MG$3),"",IF(OR(Tipy!KJ39=Výsledky!$ME$6,Tipy!KJ39=Výsledky!$ME$7,Tipy!KJ39=Výsledky!$ME$8,Tipy!KJ39=Výsledky!$ME$9),IF(VLOOKUP(Tipy!KJ39,'Kategórie hráčov'!$A$2:$B$55,2,FALSE)=30,30,20),0))</f>
        <v>0</v>
      </c>
      <c r="MF45" s="126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129" t="str">
        <f>IF(ISBLANK($MG$3),"",IF(ISBLANK(Tipy!KF39),"-",SUM(MB45:MF45)))</f>
        <v>-</v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>
        <f>IF(ISBLANK($MU$3),"",IF(ISBLANK(Tipy!KR39),0,IF(AND(Tipy!KR39=Výsledky!$MS$3,Tipy!KT39=Výsledky!$MU$3),60,0)))</f>
        <v>0</v>
      </c>
      <c r="MQ45" s="125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25">
        <f>IF(ISBLANK($MU$3),"",IF(OR(Tipy!KU39=Výsledky!$MP$6,Tipy!KU39=Výsledky!$MP$7,Tipy!KU39=Výsledky!$MP$8,Tipy!KU39=Výsledky!$MP$9),IF(VLOOKUP(Tipy!KU39,'Kategórie hráčov'!$A$2:$B$55,2,FALSE)=30,30,20),0))</f>
        <v>0</v>
      </c>
      <c r="MS45" s="125">
        <f>IF(ISBLANK($MU$3),"",IF(OR(Tipy!KV39=Výsledky!$MS$6,Tipy!KV39=Výsledky!$MS$7,Tipy!KV39=Výsledky!$MS$8,Tipy!KV39=Výsledky!$MS$9),IF(VLOOKUP(Tipy!KV39,'Kategórie hráčov'!$A$2:$B$55,2,FALSE)=30,30,20),0))</f>
        <v>0</v>
      </c>
      <c r="MT45" s="126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29" t="str">
        <f>IF(ISBLANK($MU$3),"",IF(ISBLANK(Tipy!KR39),"-",SUM(MP45:MT45)))</f>
        <v>-</v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>
        <f>IF(ISBLANK($NI$3),"",IF(ISBLANK(Tipy!LD39),0,IF(AND(Tipy!LD39=Výsledky!$NG$3,Tipy!LF39=Výsledky!$NI$3),60,0)))</f>
        <v>0</v>
      </c>
      <c r="NE45" s="125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125">
        <f>IF(ISBLANK($NI$3),"",IF(OR(Tipy!LG39=Výsledky!$ND$6,Tipy!LG39=Výsledky!$ND$7,Tipy!LG39=Výsledky!$ND$8,Tipy!LG39=Výsledky!$ND$9),IF(VLOOKUP(Tipy!LG39,'Kategórie hráčov'!$A$2:$B$55,2,FALSE)=30,30,20),0))</f>
        <v>0</v>
      </c>
      <c r="NG45" s="125">
        <f>IF(ISBLANK($NI$3),"",IF(OR(Tipy!LH39=Výsledky!$NG$6,Tipy!LH39=Výsledky!$NG$7,Tipy!LH39=Výsledky!$NG$8,Tipy!LH39=Výsledky!$NG$9),IF(VLOOKUP(Tipy!LH39,'Kategórie hráčov'!$A$2:$B$55,2,FALSE)=30,30,20),0))</f>
        <v>0</v>
      </c>
      <c r="NH45" s="126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129" t="str">
        <f>IF(ISBLANK($NI$3),"",IF(ISBLANK(Tipy!LD39),"-",SUM(ND45:NH45)))</f>
        <v>-</v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>
        <f>IF(ISBLANK($NW$3),"",IF(ISBLANK(Tipy!LP39),0,IF(AND(Tipy!LP39=Výsledky!$NU$3,Tipy!LR39=Výsledky!$NW$3),60,0)))</f>
        <v>0</v>
      </c>
      <c r="NS45" s="125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125">
        <f>IF(ISBLANK($NW$3),"",IF(OR(Tipy!LS39=Výsledky!$NR$6,Tipy!LS39=Výsledky!$NR$7,Tipy!LS39=Výsledky!$NR$8,Tipy!LS39=Výsledky!$NR$9),IF(VLOOKUP(Tipy!LS39,'Kategórie hráčov'!$A$2:$B$55,2,FALSE)=30,30,20),0))</f>
        <v>0</v>
      </c>
      <c r="NU45" s="125">
        <f>IF(ISBLANK($NW$3),"",IF(OR(Tipy!LT39=Výsledky!$NU$6,Tipy!LT39=Výsledky!$NU$7,Tipy!LT39=Výsledky!$NU$8,Tipy!LT39=Výsledky!$NU$9),IF(VLOOKUP(Tipy!LT39,'Kategórie hráčov'!$A$2:$B$55,2,FALSE)=30,30,20),0))</f>
        <v>0</v>
      </c>
      <c r="NV45" s="126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129" t="str">
        <f>IF(ISBLANK($NW$3),"",IF(ISBLANK(Tipy!LP39),"-",SUM(NR45:NV45)))</f>
        <v>-</v>
      </c>
      <c r="NX45" s="128"/>
      <c r="NY45" s="125">
        <f>IF(ISBLANK($OD$3),"",IF(ISBLANK(Tipy!LV39),0,IF(AND(Tipy!LV39=Výsledky!$OB$3,Tipy!LX39=Výsledky!$OD$3),60,0)))</f>
        <v>0</v>
      </c>
      <c r="NZ45" s="125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25">
        <f>IF(ISBLANK($OD$3),"",IF(OR(Tipy!LY39=Výsledky!$NY$6,Tipy!LY39=Výsledky!$NY$7,Tipy!LY39=Výsledky!$NY$8,Tipy!LY39=Výsledky!$NY$9),IF(VLOOKUP(Tipy!LY39,'Kategórie hráčov'!$A$2:$B$55,2,FALSE)=30,30,20),0))</f>
        <v>20</v>
      </c>
      <c r="OB45" s="125">
        <f>IF(ISBLANK($OD$3),"",IF(OR(Tipy!LZ39=Výsledky!$OB$6,Tipy!LZ39=Výsledky!$OB$7,Tipy!LZ39=Výsledky!$OB$8,Tipy!LZ39=Výsledky!$OB$9),IF(VLOOKUP(Tipy!LZ39,'Kategórie hráčov'!$A$2:$B$55,2,FALSE)=30,30,20),0))</f>
        <v>30</v>
      </c>
      <c r="OC45" s="126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129">
        <f>IF(ISBLANK($OD$3),"",IF(ISBLANK(Tipy!LV39),"-",SUM(NY45:OC45)))</f>
        <v>70</v>
      </c>
      <c r="OE45" s="128"/>
      <c r="OF45" s="125">
        <f>IF(ISBLANK($OK$3),"",IF(ISBLANK(Tipy!MB39),0,IF(AND(Tipy!MB39=Výsledky!$OI$3,Tipy!MD39=Výsledky!$OK$3),60,0)))</f>
        <v>0</v>
      </c>
      <c r="OG45" s="125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25">
        <f>IF(ISBLANK($OK$3),"",IF(OR(Tipy!ME39=Výsledky!$OF$6,Tipy!ME39=Výsledky!$OF$7,Tipy!ME39=Výsledky!$OF$8,Tipy!ME39=Výsledky!$OF$9),IF(VLOOKUP(Tipy!ME39,'Kategórie hráčov'!$A$2:$B$55,2,FALSE)=30,30,20),0))</f>
        <v>0</v>
      </c>
      <c r="OI45" s="125">
        <f>IF(ISBLANK($OK$3),"",IF(OR(Tipy!MF39=Výsledky!$OI$6,Tipy!MF39=Výsledky!$OI$7,Tipy!MF39=Výsledky!$OI$8,Tipy!MF39=Výsledky!$OI$9),IF(VLOOKUP(Tipy!MF39,'Kategórie hráčov'!$A$2:$B$55,2,FALSE)=30,30,20),0))</f>
        <v>0</v>
      </c>
      <c r="OJ45" s="126">
        <f>IF(ISBLANK($OK$3),"",IF(ISBLANK(Tipy!MB39),0,IF(OR(AND(Tipy!MB39=Výsledky!$OI$3,OR(Tipy!MD39=Výsledky!$OK$3+1,Tipy!MD39=Výsledky!$OK$3-1)),AND(Tipy!MD39=Výsledky!$OK$3,OR(Tipy!MB39=Výsledky!$OI$3+1,Tipy!MB39=Výsledky!$OI$3-1))),10,0)))</f>
        <v>0</v>
      </c>
      <c r="OK45" s="129">
        <f>IF(ISBLANK($OK$3),"",IF(ISBLANK(Tipy!MB39),"-",SUM(OF45:OJ45)))</f>
        <v>20</v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>
        <f>IF(ISBLANK($OY$3),"",IF(ISBLANK(Tipy!MN39),0,IF(AND(Tipy!MN39=Výsledky!$OW$3,Tipy!MP39=Výsledky!$OY$3),60,0)))</f>
        <v>0</v>
      </c>
      <c r="OU45" s="125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20</v>
      </c>
      <c r="OV45" s="125">
        <f>IF(ISBLANK($OY$3),"",IF(OR(Tipy!MQ39=Výsledky!$OT$6,Tipy!MQ39=Výsledky!$OT$7,Tipy!MQ39=Výsledky!$OT$8,Tipy!MQ39=Výsledky!$OT$9),IF(VLOOKUP(Tipy!MQ39,'Kategórie hráčov'!$A$2:$B$55,2,FALSE)=30,30,20),0))</f>
        <v>0</v>
      </c>
      <c r="OW45" s="125">
        <f>IF(ISBLANK($OY$3),"",IF(OR(Tipy!MR39=Výsledky!$OW$6,Tipy!MR39=Výsledky!$OW$7,Tipy!MR39=Výsledky!$OW$8,Tipy!MR39=Výsledky!$OW$9),IF(VLOOKUP(Tipy!MR39,'Kategórie hráčov'!$A$2:$B$55,2,FALSE)=30,30,20),0))</f>
        <v>0</v>
      </c>
      <c r="OX45" s="126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129">
        <f>IF(ISBLANK($OY$3),"",IF(ISBLANK(Tipy!MN39),"-",SUM(OT45:OX45)))</f>
        <v>20</v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>
        <f>IF(ISBLANK($PM$3),"",IF(ISBLANK(Tipy!MZ39),0,IF(AND(Tipy!MZ39=Výsledky!$PK$3,Tipy!NB39=Výsledky!$PM$3),60,0)))</f>
        <v>0</v>
      </c>
      <c r="PI45" s="125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>0</v>
      </c>
      <c r="PJ45" s="125">
        <f>IF(ISBLANK($PM$3),"",IF(OR(Tipy!NC39=Výsledky!$PH$6,Tipy!NC39=Výsledky!$PH$7,Tipy!NC39=Výsledky!$PH$8,Tipy!NC39=Výsledky!$PH$9),IF(VLOOKUP(Tipy!NC39,'Kategórie hráčov'!$A$2:$B$55,2,FALSE)=30,30,20),0))</f>
        <v>0</v>
      </c>
      <c r="PK45" s="125">
        <f>IF(ISBLANK($PM$3),"",IF(OR(Tipy!ND39=Výsledky!$PK$6,Tipy!ND39=Výsledky!$PK$7,Tipy!ND39=Výsledky!$PK$8,Tipy!ND39=Výsledky!$PK$9),IF(VLOOKUP(Tipy!ND39,'Kategórie hráčov'!$A$2:$B$55,2,FALSE)=30,30,20),0))</f>
        <v>0</v>
      </c>
      <c r="PL45" s="126">
        <f>IF(ISBLANK($PM$3),"",IF(ISBLANK(Tipy!MZ39),0,IF(OR(AND(Tipy!MZ39=Výsledky!$PK$3,OR(Tipy!NB39=Výsledky!$PM$3+1,Tipy!NB39=Výsledky!$PM$3-1)),AND(Tipy!NB39=Výsledky!$PM$3,OR(Tipy!MZ39=Výsledky!$PK$3+1,Tipy!MZ39=Výsledky!$PK$3-1))),10,0)))</f>
        <v>0</v>
      </c>
      <c r="PM45" s="129" t="str">
        <f>IF(ISBLANK($PM$3),"",IF(ISBLANK(Tipy!MZ39),"-",SUM(PH45:PL45)))</f>
        <v>-</v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5" x14ac:dyDescent="0.2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>
        <f>IF(ISBLANK($CA$3),"",IF(ISBLANK(Tipy!BL40),0,IF(AND(Tipy!BL40=Výsledky!$BY$3,Tipy!BN40=Výsledky!$CA$3),60,0)))</f>
        <v>0</v>
      </c>
      <c r="BW46" s="125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0</v>
      </c>
      <c r="BX46" s="125">
        <f>IF(ISBLANK($CA$3),"",IF(OR(Tipy!BO40=Výsledky!$BV$6,Tipy!BO40=Výsledky!$BV$7,Tipy!BO40=Výsledky!$BV$8,Tipy!BO40=Výsledky!$BV$9),IF(VLOOKUP(Tipy!BO40,'Kategórie hráčov'!$A$2:$B$55,2,FALSE)=30,30,20),0))</f>
        <v>0</v>
      </c>
      <c r="BY46" s="125">
        <f>IF(ISBLANK($CA$3),"",IF(OR(Tipy!BP40=Výsledky!$BY$6,Tipy!BP40=Výsledky!$BY$7,Tipy!BP40=Výsledky!$BY$8,Tipy!BP40=Výsledky!$BY$9),IF(VLOOKUP(Tipy!BP40,'Kategórie hráčov'!$A$2:$B$55,2,FALSE)=30,30,20),0))</f>
        <v>0</v>
      </c>
      <c r="BZ46" s="126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29" t="str">
        <f>IF(ISBLANK($CA$3),"",IF(ISBLANK(Tipy!BL40),"-",SUM(BV46:BZ46)))</f>
        <v>-</v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>
        <f>IF(ISBLANK($LL$3),"",IF(ISBLANK(Tipy!JN40),0,IF(AND(Tipy!JN40=Výsledky!$LJ$3,Tipy!JP40=Výsledky!$LL$3),60,0)))</f>
        <v>0</v>
      </c>
      <c r="LH46" s="125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0</v>
      </c>
      <c r="LI46" s="125">
        <f>IF(ISBLANK($LL$3),"",IF(OR(Tipy!JQ40=Výsledky!$LG$6,Tipy!JQ40=Výsledky!$LG$7,Tipy!JQ40=Výsledky!$LG$8,Tipy!JQ40=Výsledky!$LG$9),IF(VLOOKUP(Tipy!JQ40,'Kategórie hráčov'!$A$2:$B$55,2,FALSE)=30,30,20),0))</f>
        <v>0</v>
      </c>
      <c r="LJ46" s="125">
        <f>IF(ISBLANK($LL$3),"",IF(OR(Tipy!JR40=Výsledky!$LJ$6,Tipy!JR40=Výsledky!$LJ$7,Tipy!JR40=Výsledky!$LJ$8,Tipy!JR40=Výsledky!$LJ$9),IF(VLOOKUP(Tipy!JR40,'Kategórie hráčov'!$A$2:$B$55,2,FALSE)=30,30,20),0))</f>
        <v>0</v>
      </c>
      <c r="LK46" s="126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129" t="str">
        <f>IF(ISBLANK($LL$3),"",IF(ISBLANK(Tipy!JN40),"-",SUM(LG46:LK46)))</f>
        <v>-</v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>
        <f>IF(ISBLANK($LZ$3),"",IF(ISBLANK(Tipy!JZ40),0,IF(AND(Tipy!JZ40=Výsledky!$LX$3,Tipy!KB40=Výsledky!$LZ$3),60,0)))</f>
        <v>0</v>
      </c>
      <c r="LV46" s="12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5">
        <f>IF(ISBLANK($LZ$3),"",IF(OR(Tipy!KC40=Výsledky!$LU$6,Tipy!KC40=Výsledky!$LU$7,Tipy!KC40=Výsledky!$LU$8,Tipy!KC40=Výsledky!$LU$9),IF(VLOOKUP(Tipy!KC40,'Kategórie hráčov'!$A$2:$B$69,2,FALSE)=30,30,20),0))</f>
        <v>0</v>
      </c>
      <c r="LX46" s="125">
        <f>IF(ISBLANK($LZ$3),"",IF(OR(Tipy!KD40=Výsledky!$LX$6,Tipy!KD40=Výsledky!$LX$7,Tipy!KD40=Výsledky!$LX$8,Tipy!KD40=Výsledky!$LX$9),IF(VLOOKUP(Tipy!KD40,'Kategórie hráčov'!$A$2:$B$69,2,FALSE)=30,30,20),0))</f>
        <v>0</v>
      </c>
      <c r="LY46" s="12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9" t="str">
        <f>IF(ISBLANK($LZ$3),"",IF(ISBLANK(Tipy!JZ40),"-",SUM(LU46:LY46)))</f>
        <v>-</v>
      </c>
      <c r="MA46" s="128"/>
      <c r="MB46" s="125">
        <f>IF(ISBLANK($MG$3),"",IF(ISBLANK(Tipy!KF40),0,IF(AND(Tipy!KF40=Výsledky!$ME$3,Tipy!KH40=Výsledky!$MG$3),60,0)))</f>
        <v>0</v>
      </c>
      <c r="MC46" s="125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25">
        <f>IF(ISBLANK($MG$3),"",IF(OR(Tipy!KI40=Výsledky!$MB$6,Tipy!KI40=Výsledky!$MB$7,Tipy!KI40=Výsledky!$MB$8,Tipy!KI40=Výsledky!$MB$9),IF(VLOOKUP(Tipy!KI40,'Kategórie hráčov'!$A$2:$B$55,2,FALSE)=30,30,20),0))</f>
        <v>0</v>
      </c>
      <c r="ME46" s="125">
        <f>IF(ISBLANK($MG$3),"",IF(OR(Tipy!KJ40=Výsledky!$ME$6,Tipy!KJ40=Výsledky!$ME$7,Tipy!KJ40=Výsledky!$ME$8,Tipy!KJ40=Výsledky!$ME$9),IF(VLOOKUP(Tipy!KJ40,'Kategórie hráčov'!$A$2:$B$55,2,FALSE)=30,30,20),0))</f>
        <v>0</v>
      </c>
      <c r="MF46" s="126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29" t="str">
        <f>IF(ISBLANK($MG$3),"",IF(ISBLANK(Tipy!KF40),"-",SUM(MB46:MF46)))</f>
        <v>-</v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>
        <f>IF(ISBLANK($MU$3),"",IF(ISBLANK(Tipy!KR40),0,IF(AND(Tipy!KR40=Výsledky!$MS$3,Tipy!KT40=Výsledky!$MU$3),60,0)))</f>
        <v>0</v>
      </c>
      <c r="MQ46" s="125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25">
        <f>IF(ISBLANK($MU$3),"",IF(OR(Tipy!KU40=Výsledky!$MP$6,Tipy!KU40=Výsledky!$MP$7,Tipy!KU40=Výsledky!$MP$8,Tipy!KU40=Výsledky!$MP$9),IF(VLOOKUP(Tipy!KU40,'Kategórie hráčov'!$A$2:$B$55,2,FALSE)=30,30,20),0))</f>
        <v>0</v>
      </c>
      <c r="MS46" s="125">
        <f>IF(ISBLANK($MU$3),"",IF(OR(Tipy!KV40=Výsledky!$MS$6,Tipy!KV40=Výsledky!$MS$7,Tipy!KV40=Výsledky!$MS$8,Tipy!KV40=Výsledky!$MS$9),IF(VLOOKUP(Tipy!KV40,'Kategórie hráčov'!$A$2:$B$55,2,FALSE)=30,30,20),0))</f>
        <v>0</v>
      </c>
      <c r="MT46" s="126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29" t="str">
        <f>IF(ISBLANK($MU$3),"",IF(ISBLANK(Tipy!KR40),"-",SUM(MP46:MT46)))</f>
        <v>-</v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>
        <f>IF(ISBLANK($NI$3),"",IF(ISBLANK(Tipy!LD40),0,IF(AND(Tipy!LD40=Výsledky!$NG$3,Tipy!LF40=Výsledky!$NI$3),60,0)))</f>
        <v>0</v>
      </c>
      <c r="NE46" s="125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25">
        <f>IF(ISBLANK($NI$3),"",IF(OR(Tipy!LG40=Výsledky!$ND$6,Tipy!LG40=Výsledky!$ND$7,Tipy!LG40=Výsledky!$ND$8,Tipy!LG40=Výsledky!$ND$9),IF(VLOOKUP(Tipy!LG40,'Kategórie hráčov'!$A$2:$B$55,2,FALSE)=30,30,20),0))</f>
        <v>0</v>
      </c>
      <c r="NG46" s="125">
        <f>IF(ISBLANK($NI$3),"",IF(OR(Tipy!LH40=Výsledky!$NG$6,Tipy!LH40=Výsledky!$NG$7,Tipy!LH40=Výsledky!$NG$8,Tipy!LH40=Výsledky!$NG$9),IF(VLOOKUP(Tipy!LH40,'Kategórie hráčov'!$A$2:$B$55,2,FALSE)=30,30,20),0))</f>
        <v>0</v>
      </c>
      <c r="NH46" s="126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29" t="str">
        <f>IF(ISBLANK($NI$3),"",IF(ISBLANK(Tipy!LD40),"-",SUM(ND46:NH46)))</f>
        <v>-</v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>
        <f>IF(ISBLANK($NW$3),"",IF(ISBLANK(Tipy!LP40),0,IF(AND(Tipy!LP40=Výsledky!$NU$3,Tipy!LR40=Výsledky!$NW$3),60,0)))</f>
        <v>0</v>
      </c>
      <c r="NS46" s="125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25">
        <f>IF(ISBLANK($NW$3),"",IF(OR(Tipy!LS40=Výsledky!$NR$6,Tipy!LS40=Výsledky!$NR$7,Tipy!LS40=Výsledky!$NR$8,Tipy!LS40=Výsledky!$NR$9),IF(VLOOKUP(Tipy!LS40,'Kategórie hráčov'!$A$2:$B$55,2,FALSE)=30,30,20),0))</f>
        <v>0</v>
      </c>
      <c r="NU46" s="125">
        <f>IF(ISBLANK($NW$3),"",IF(OR(Tipy!LT40=Výsledky!$NU$6,Tipy!LT40=Výsledky!$NU$7,Tipy!LT40=Výsledky!$NU$8,Tipy!LT40=Výsledky!$NU$9),IF(VLOOKUP(Tipy!LT40,'Kategórie hráčov'!$A$2:$B$55,2,FALSE)=30,30,20),0))</f>
        <v>0</v>
      </c>
      <c r="NV46" s="126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29" t="str">
        <f>IF(ISBLANK($NW$3),"",IF(ISBLANK(Tipy!LP40),"-",SUM(NR46:NV46)))</f>
        <v>-</v>
      </c>
      <c r="NX46" s="128"/>
      <c r="NY46" s="125">
        <f>IF(ISBLANK($OD$3),"",IF(ISBLANK(Tipy!LV40),0,IF(AND(Tipy!LV40=Výsledky!$OB$3,Tipy!LX40=Výsledky!$OD$3),60,0)))</f>
        <v>0</v>
      </c>
      <c r="NZ46" s="125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25">
        <f>IF(ISBLANK($OD$3),"",IF(OR(Tipy!LY40=Výsledky!$NY$6,Tipy!LY40=Výsledky!$NY$7,Tipy!LY40=Výsledky!$NY$8,Tipy!LY40=Výsledky!$NY$9),IF(VLOOKUP(Tipy!LY40,'Kategórie hráčov'!$A$2:$B$55,2,FALSE)=30,30,20),0))</f>
        <v>0</v>
      </c>
      <c r="OB46" s="125">
        <f>IF(ISBLANK($OD$3),"",IF(OR(Tipy!LZ40=Výsledky!$OB$6,Tipy!LZ40=Výsledky!$OB$7,Tipy!LZ40=Výsledky!$OB$8,Tipy!LZ40=Výsledky!$OB$9),IF(VLOOKUP(Tipy!LZ40,'Kategórie hráčov'!$A$2:$B$55,2,FALSE)=30,30,20),0))</f>
        <v>0</v>
      </c>
      <c r="OC46" s="126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29" t="str">
        <f>IF(ISBLANK($OD$3),"",IF(ISBLANK(Tipy!LV40),"-",SUM(NY46:OC46)))</f>
        <v>-</v>
      </c>
      <c r="OE46" s="128"/>
      <c r="OF46" s="125">
        <f>IF(ISBLANK($OK$3),"",IF(ISBLANK(Tipy!MB40),0,IF(AND(Tipy!MB40=Výsledky!$OI$3,Tipy!MD40=Výsledky!$OK$3),60,0)))</f>
        <v>0</v>
      </c>
      <c r="OG46" s="125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25">
        <f>IF(ISBLANK($OK$3),"",IF(OR(Tipy!ME40=Výsledky!$OF$6,Tipy!ME40=Výsledky!$OF$7,Tipy!ME40=Výsledky!$OF$8,Tipy!ME40=Výsledky!$OF$9),IF(VLOOKUP(Tipy!ME40,'Kategórie hráčov'!$A$2:$B$55,2,FALSE)=30,30,20),0))</f>
        <v>0</v>
      </c>
      <c r="OI46" s="125">
        <f>IF(ISBLANK($OK$3),"",IF(OR(Tipy!MF40=Výsledky!$OI$6,Tipy!MF40=Výsledky!$OI$7,Tipy!MF40=Výsledky!$OI$8,Tipy!MF40=Výsledky!$OI$9),IF(VLOOKUP(Tipy!MF40,'Kategórie hráčov'!$A$2:$B$55,2,FALSE)=30,30,20),0))</f>
        <v>0</v>
      </c>
      <c r="OJ46" s="126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29" t="str">
        <f>IF(ISBLANK($OK$3),"",IF(ISBLANK(Tipy!MB40),"-",SUM(OF46:OJ46)))</f>
        <v>-</v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>
        <f>IF(ISBLANK($OY$3),"",IF(ISBLANK(Tipy!MN40),0,IF(AND(Tipy!MN40=Výsledky!$OW$3,Tipy!MP40=Výsledky!$OY$3),60,0)))</f>
        <v>0</v>
      </c>
      <c r="OU46" s="125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125">
        <f>IF(ISBLANK($OY$3),"",IF(OR(Tipy!MQ40=Výsledky!$OT$6,Tipy!MQ40=Výsledky!$OT$7,Tipy!MQ40=Výsledky!$OT$8,Tipy!MQ40=Výsledky!$OT$9),IF(VLOOKUP(Tipy!MQ40,'Kategórie hráčov'!$A$2:$B$55,2,FALSE)=30,30,20),0))</f>
        <v>0</v>
      </c>
      <c r="OW46" s="125">
        <f>IF(ISBLANK($OY$3),"",IF(OR(Tipy!MR40=Výsledky!$OW$6,Tipy!MR40=Výsledky!$OW$7,Tipy!MR40=Výsledky!$OW$8,Tipy!MR40=Výsledky!$OW$9),IF(VLOOKUP(Tipy!MR40,'Kategórie hráčov'!$A$2:$B$55,2,FALSE)=30,30,20),0))</f>
        <v>0</v>
      </c>
      <c r="OX46" s="126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129" t="str">
        <f>IF(ISBLANK($OY$3),"",IF(ISBLANK(Tipy!MN40),"-",SUM(OT46:OX46)))</f>
        <v>-</v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>
        <f>IF(ISBLANK($PM$3),"",IF(ISBLANK(Tipy!MZ40),0,IF(AND(Tipy!MZ40=Výsledky!$PK$3,Tipy!NB40=Výsledky!$PM$3),60,0)))</f>
        <v>0</v>
      </c>
      <c r="PI46" s="125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>0</v>
      </c>
      <c r="PJ46" s="125">
        <f>IF(ISBLANK($PM$3),"",IF(OR(Tipy!NC40=Výsledky!$PH$6,Tipy!NC40=Výsledky!$PH$7,Tipy!NC40=Výsledky!$PH$8,Tipy!NC40=Výsledky!$PH$9),IF(VLOOKUP(Tipy!NC40,'Kategórie hráčov'!$A$2:$B$55,2,FALSE)=30,30,20),0))</f>
        <v>0</v>
      </c>
      <c r="PK46" s="125">
        <f>IF(ISBLANK($PM$3),"",IF(OR(Tipy!ND40=Výsledky!$PK$6,Tipy!ND40=Výsledky!$PK$7,Tipy!ND40=Výsledky!$PK$8,Tipy!ND40=Výsledky!$PK$9),IF(VLOOKUP(Tipy!ND40,'Kategórie hráčov'!$A$2:$B$55,2,FALSE)=30,30,20),0))</f>
        <v>0</v>
      </c>
      <c r="PL46" s="126">
        <f>IF(ISBLANK($PM$3),"",IF(ISBLANK(Tipy!MZ40),0,IF(OR(AND(Tipy!MZ40=Výsledky!$PK$3,OR(Tipy!NB40=Výsledky!$PM$3+1,Tipy!NB40=Výsledky!$PM$3-1)),AND(Tipy!NB40=Výsledky!$PM$3,OR(Tipy!MZ40=Výsledky!$PK$3+1,Tipy!MZ40=Výsledky!$PK$3-1))),10,0)))</f>
        <v>0</v>
      </c>
      <c r="PM46" s="129" t="str">
        <f>IF(ISBLANK($PM$3),"",IF(ISBLANK(Tipy!MZ40),"-",SUM(PH46:PL46)))</f>
        <v>-</v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5" x14ac:dyDescent="0.2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>
        <f>IF(ISBLANK($CA$3),"",IF(ISBLANK(Tipy!BL41),0,IF(AND(Tipy!BL41=Výsledky!$BY$3,Tipy!BN41=Výsledky!$CA$3),60,0)))</f>
        <v>0</v>
      </c>
      <c r="BW47" s="125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0</v>
      </c>
      <c r="BX47" s="125">
        <f>IF(ISBLANK($CA$3),"",IF(OR(Tipy!BO41=Výsledky!$BV$6,Tipy!BO41=Výsledky!$BV$7,Tipy!BO41=Výsledky!$BV$8,Tipy!BO41=Výsledky!$BV$9),IF(VLOOKUP(Tipy!BO41,'Kategórie hráčov'!$A$2:$B$55,2,FALSE)=30,30,20),0))</f>
        <v>0</v>
      </c>
      <c r="BY47" s="125">
        <f>IF(ISBLANK($CA$3),"",IF(OR(Tipy!BP41=Výsledky!$BY$6,Tipy!BP41=Výsledky!$BY$7,Tipy!BP41=Výsledky!$BY$8,Tipy!BP41=Výsledky!$BY$9),IF(VLOOKUP(Tipy!BP41,'Kategórie hráčov'!$A$2:$B$55,2,FALSE)=30,30,20),0))</f>
        <v>0</v>
      </c>
      <c r="BZ47" s="126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29" t="str">
        <f>IF(ISBLANK($CA$3),"",IF(ISBLANK(Tipy!BL41),"-",SUM(BV47:BZ47)))</f>
        <v>-</v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>
        <f>IF(ISBLANK($LL$3),"",IF(ISBLANK(Tipy!JN41),0,IF(AND(Tipy!JN41=Výsledky!$LJ$3,Tipy!JP41=Výsledky!$LL$3),60,0)))</f>
        <v>0</v>
      </c>
      <c r="LH47" s="125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25">
        <f>IF(ISBLANK($LL$3),"",IF(OR(Tipy!JQ41=Výsledky!$LG$6,Tipy!JQ41=Výsledky!$LG$7,Tipy!JQ41=Výsledky!$LG$8,Tipy!JQ41=Výsledky!$LG$9),IF(VLOOKUP(Tipy!JQ41,'Kategórie hráčov'!$A$2:$B$55,2,FALSE)=30,30,20),0))</f>
        <v>0</v>
      </c>
      <c r="LJ47" s="125">
        <f>IF(ISBLANK($LL$3),"",IF(OR(Tipy!JR41=Výsledky!$LJ$6,Tipy!JR41=Výsledky!$LJ$7,Tipy!JR41=Výsledky!$LJ$8,Tipy!JR41=Výsledky!$LJ$9),IF(VLOOKUP(Tipy!JR41,'Kategórie hráčov'!$A$2:$B$55,2,FALSE)=30,30,20),0))</f>
        <v>0</v>
      </c>
      <c r="LK47" s="126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29" t="str">
        <f>IF(ISBLANK($LL$3),"",IF(ISBLANK(Tipy!JN41),"-",SUM(LG47:LK47)))</f>
        <v>-</v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>
        <f>IF(ISBLANK($LZ$3),"",IF(ISBLANK(Tipy!JZ41),0,IF(AND(Tipy!JZ41=Výsledky!$LX$3,Tipy!KB41=Výsledky!$LZ$3),60,0)))</f>
        <v>0</v>
      </c>
      <c r="LV47" s="12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5">
        <f>IF(ISBLANK($LZ$3),"",IF(OR(Tipy!KC41=Výsledky!$LU$6,Tipy!KC41=Výsledky!$LU$7,Tipy!KC41=Výsledky!$LU$8,Tipy!KC41=Výsledky!$LU$9),IF(VLOOKUP(Tipy!KC41,'Kategórie hráčov'!$A$2:$B$69,2,FALSE)=30,30,20),0))</f>
        <v>0</v>
      </c>
      <c r="LX47" s="125">
        <f>IF(ISBLANK($LZ$3),"",IF(OR(Tipy!KD41=Výsledky!$LX$6,Tipy!KD41=Výsledky!$LX$7,Tipy!KD41=Výsledky!$LX$8,Tipy!KD41=Výsledky!$LX$9),IF(VLOOKUP(Tipy!KD41,'Kategórie hráčov'!$A$2:$B$69,2,FALSE)=30,30,20),0))</f>
        <v>0</v>
      </c>
      <c r="LY47" s="12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9" t="str">
        <f>IF(ISBLANK($LZ$3),"",IF(ISBLANK(Tipy!JZ41),"-",SUM(LU47:LY47)))</f>
        <v>-</v>
      </c>
      <c r="MA47" s="128"/>
      <c r="MB47" s="125">
        <f>IF(ISBLANK($MG$3),"",IF(ISBLANK(Tipy!KF41),0,IF(AND(Tipy!KF41=Výsledky!$ME$3,Tipy!KH41=Výsledky!$MG$3),60,0)))</f>
        <v>0</v>
      </c>
      <c r="MC47" s="125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125">
        <f>IF(ISBLANK($MG$3),"",IF(OR(Tipy!KI41=Výsledky!$MB$6,Tipy!KI41=Výsledky!$MB$7,Tipy!KI41=Výsledky!$MB$8,Tipy!KI41=Výsledky!$MB$9),IF(VLOOKUP(Tipy!KI41,'Kategórie hráčov'!$A$2:$B$55,2,FALSE)=30,30,20),0))</f>
        <v>0</v>
      </c>
      <c r="ME47" s="125">
        <f>IF(ISBLANK($MG$3),"",IF(OR(Tipy!KJ41=Výsledky!$ME$6,Tipy!KJ41=Výsledky!$ME$7,Tipy!KJ41=Výsledky!$ME$8,Tipy!KJ41=Výsledky!$ME$9),IF(VLOOKUP(Tipy!KJ41,'Kategórie hráčov'!$A$2:$B$55,2,FALSE)=30,30,20),0))</f>
        <v>0</v>
      </c>
      <c r="MF47" s="126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129" t="str">
        <f>IF(ISBLANK($MG$3),"",IF(ISBLANK(Tipy!KF41),"-",SUM(MB47:MF47)))</f>
        <v>-</v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>
        <f>IF(ISBLANK($MU$3),"",IF(ISBLANK(Tipy!KR41),0,IF(AND(Tipy!KR41=Výsledky!$MS$3,Tipy!KT41=Výsledky!$MU$3),60,0)))</f>
        <v>0</v>
      </c>
      <c r="MQ47" s="125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25">
        <f>IF(ISBLANK($MU$3),"",IF(OR(Tipy!KU41=Výsledky!$MP$6,Tipy!KU41=Výsledky!$MP$7,Tipy!KU41=Výsledky!$MP$8,Tipy!KU41=Výsledky!$MP$9),IF(VLOOKUP(Tipy!KU41,'Kategórie hráčov'!$A$2:$B$55,2,FALSE)=30,30,20),0))</f>
        <v>0</v>
      </c>
      <c r="MS47" s="125">
        <f>IF(ISBLANK($MU$3),"",IF(OR(Tipy!KV41=Výsledky!$MS$6,Tipy!KV41=Výsledky!$MS$7,Tipy!KV41=Výsledky!$MS$8,Tipy!KV41=Výsledky!$MS$9),IF(VLOOKUP(Tipy!KV41,'Kategórie hráčov'!$A$2:$B$55,2,FALSE)=30,30,20),0))</f>
        <v>0</v>
      </c>
      <c r="MT47" s="126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29" t="str">
        <f>IF(ISBLANK($MU$3),"",IF(ISBLANK(Tipy!KR41),"-",SUM(MP47:MT47)))</f>
        <v>-</v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>
        <f>IF(ISBLANK($NI$3),"",IF(ISBLANK(Tipy!LD41),0,IF(AND(Tipy!LD41=Výsledky!$NG$3,Tipy!LF41=Výsledky!$NI$3),60,0)))</f>
        <v>0</v>
      </c>
      <c r="NE47" s="125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25">
        <f>IF(ISBLANK($NI$3),"",IF(OR(Tipy!LG41=Výsledky!$ND$6,Tipy!LG41=Výsledky!$ND$7,Tipy!LG41=Výsledky!$ND$8,Tipy!LG41=Výsledky!$ND$9),IF(VLOOKUP(Tipy!LG41,'Kategórie hráčov'!$A$2:$B$55,2,FALSE)=30,30,20),0))</f>
        <v>0</v>
      </c>
      <c r="NG47" s="125">
        <f>IF(ISBLANK($NI$3),"",IF(OR(Tipy!LH41=Výsledky!$NG$6,Tipy!LH41=Výsledky!$NG$7,Tipy!LH41=Výsledky!$NG$8,Tipy!LH41=Výsledky!$NG$9),IF(VLOOKUP(Tipy!LH41,'Kategórie hráčov'!$A$2:$B$55,2,FALSE)=30,30,20),0))</f>
        <v>0</v>
      </c>
      <c r="NH47" s="126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29" t="str">
        <f>IF(ISBLANK($NI$3),"",IF(ISBLANK(Tipy!LD41),"-",SUM(ND47:NH47)))</f>
        <v>-</v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>
        <f>IF(ISBLANK($NW$3),"",IF(ISBLANK(Tipy!LP41),0,IF(AND(Tipy!LP41=Výsledky!$NU$3,Tipy!LR41=Výsledky!$NW$3),60,0)))</f>
        <v>0</v>
      </c>
      <c r="NS47" s="125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25">
        <f>IF(ISBLANK($NW$3),"",IF(OR(Tipy!LS41=Výsledky!$NR$6,Tipy!LS41=Výsledky!$NR$7,Tipy!LS41=Výsledky!$NR$8,Tipy!LS41=Výsledky!$NR$9),IF(VLOOKUP(Tipy!LS41,'Kategórie hráčov'!$A$2:$B$55,2,FALSE)=30,30,20),0))</f>
        <v>0</v>
      </c>
      <c r="NU47" s="125">
        <f>IF(ISBLANK($NW$3),"",IF(OR(Tipy!LT41=Výsledky!$NU$6,Tipy!LT41=Výsledky!$NU$7,Tipy!LT41=Výsledky!$NU$8,Tipy!LT41=Výsledky!$NU$9),IF(VLOOKUP(Tipy!LT41,'Kategórie hráčov'!$A$2:$B$55,2,FALSE)=30,30,20),0))</f>
        <v>0</v>
      </c>
      <c r="NV47" s="126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29" t="str">
        <f>IF(ISBLANK($NW$3),"",IF(ISBLANK(Tipy!LP41),"-",SUM(NR47:NV47)))</f>
        <v>-</v>
      </c>
      <c r="NX47" s="128"/>
      <c r="NY47" s="125">
        <f>IF(ISBLANK($OD$3),"",IF(ISBLANK(Tipy!LV41),0,IF(AND(Tipy!LV41=Výsledky!$OB$3,Tipy!LX41=Výsledky!$OD$3),60,0)))</f>
        <v>0</v>
      </c>
      <c r="NZ47" s="125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25">
        <f>IF(ISBLANK($OD$3),"",IF(OR(Tipy!LY41=Výsledky!$NY$6,Tipy!LY41=Výsledky!$NY$7,Tipy!LY41=Výsledky!$NY$8,Tipy!LY41=Výsledky!$NY$9),IF(VLOOKUP(Tipy!LY41,'Kategórie hráčov'!$A$2:$B$55,2,FALSE)=30,30,20),0))</f>
        <v>0</v>
      </c>
      <c r="OB47" s="125">
        <f>IF(ISBLANK($OD$3),"",IF(OR(Tipy!LZ41=Výsledky!$OB$6,Tipy!LZ41=Výsledky!$OB$7,Tipy!LZ41=Výsledky!$OB$8,Tipy!LZ41=Výsledky!$OB$9),IF(VLOOKUP(Tipy!LZ41,'Kategórie hráčov'!$A$2:$B$55,2,FALSE)=30,30,20),0))</f>
        <v>0</v>
      </c>
      <c r="OC47" s="126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29" t="str">
        <f>IF(ISBLANK($OD$3),"",IF(ISBLANK(Tipy!LV41),"-",SUM(NY47:OC47)))</f>
        <v>-</v>
      </c>
      <c r="OE47" s="128"/>
      <c r="OF47" s="125">
        <f>IF(ISBLANK($OK$3),"",IF(ISBLANK(Tipy!MB41),0,IF(AND(Tipy!MB41=Výsledky!$OI$3,Tipy!MD41=Výsledky!$OK$3),60,0)))</f>
        <v>0</v>
      </c>
      <c r="OG47" s="125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25">
        <f>IF(ISBLANK($OK$3),"",IF(OR(Tipy!ME41=Výsledky!$OF$6,Tipy!ME41=Výsledky!$OF$7,Tipy!ME41=Výsledky!$OF$8,Tipy!ME41=Výsledky!$OF$9),IF(VLOOKUP(Tipy!ME41,'Kategórie hráčov'!$A$2:$B$55,2,FALSE)=30,30,20),0))</f>
        <v>0</v>
      </c>
      <c r="OI47" s="125">
        <f>IF(ISBLANK($OK$3),"",IF(OR(Tipy!MF41=Výsledky!$OI$6,Tipy!MF41=Výsledky!$OI$7,Tipy!MF41=Výsledky!$OI$8,Tipy!MF41=Výsledky!$OI$9),IF(VLOOKUP(Tipy!MF41,'Kategórie hráčov'!$A$2:$B$55,2,FALSE)=30,30,20),0))</f>
        <v>0</v>
      </c>
      <c r="OJ47" s="126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29" t="str">
        <f>IF(ISBLANK($OK$3),"",IF(ISBLANK(Tipy!MB41),"-",SUM(OF47:OJ47)))</f>
        <v>-</v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>
        <f>IF(ISBLANK($OY$3),"",IF(ISBLANK(Tipy!MN41),0,IF(AND(Tipy!MN41=Výsledky!$OW$3,Tipy!MP41=Výsledky!$OY$3),60,0)))</f>
        <v>0</v>
      </c>
      <c r="OU47" s="125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125">
        <f>IF(ISBLANK($OY$3),"",IF(OR(Tipy!MQ41=Výsledky!$OT$6,Tipy!MQ41=Výsledky!$OT$7,Tipy!MQ41=Výsledky!$OT$8,Tipy!MQ41=Výsledky!$OT$9),IF(VLOOKUP(Tipy!MQ41,'Kategórie hráčov'!$A$2:$B$55,2,FALSE)=30,30,20),0))</f>
        <v>0</v>
      </c>
      <c r="OW47" s="125">
        <f>IF(ISBLANK($OY$3),"",IF(OR(Tipy!MR41=Výsledky!$OW$6,Tipy!MR41=Výsledky!$OW$7,Tipy!MR41=Výsledky!$OW$8,Tipy!MR41=Výsledky!$OW$9),IF(VLOOKUP(Tipy!MR41,'Kategórie hráčov'!$A$2:$B$55,2,FALSE)=30,30,20),0))</f>
        <v>0</v>
      </c>
      <c r="OX47" s="126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129" t="str">
        <f>IF(ISBLANK($OY$3),"",IF(ISBLANK(Tipy!MN41),"-",SUM(OT47:OX47)))</f>
        <v>-</v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>
        <f>IF(ISBLANK($PM$3),"",IF(ISBLANK(Tipy!MZ41),0,IF(AND(Tipy!MZ41=Výsledky!$PK$3,Tipy!NB41=Výsledky!$PM$3),60,0)))</f>
        <v>0</v>
      </c>
      <c r="PI47" s="125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>0</v>
      </c>
      <c r="PJ47" s="125">
        <f>IF(ISBLANK($PM$3),"",IF(OR(Tipy!NC41=Výsledky!$PH$6,Tipy!NC41=Výsledky!$PH$7,Tipy!NC41=Výsledky!$PH$8,Tipy!NC41=Výsledky!$PH$9),IF(VLOOKUP(Tipy!NC41,'Kategórie hráčov'!$A$2:$B$55,2,FALSE)=30,30,20),0))</f>
        <v>0</v>
      </c>
      <c r="PK47" s="125">
        <f>IF(ISBLANK($PM$3),"",IF(OR(Tipy!ND41=Výsledky!$PK$6,Tipy!ND41=Výsledky!$PK$7,Tipy!ND41=Výsledky!$PK$8,Tipy!ND41=Výsledky!$PK$9),IF(VLOOKUP(Tipy!ND41,'Kategórie hráčov'!$A$2:$B$55,2,FALSE)=30,30,20),0))</f>
        <v>0</v>
      </c>
      <c r="PL47" s="126">
        <f>IF(ISBLANK($PM$3),"",IF(ISBLANK(Tipy!MZ41),0,IF(OR(AND(Tipy!MZ41=Výsledky!$PK$3,OR(Tipy!NB41=Výsledky!$PM$3+1,Tipy!NB41=Výsledky!$PM$3-1)),AND(Tipy!NB41=Výsledky!$PM$3,OR(Tipy!MZ41=Výsledky!$PK$3+1,Tipy!MZ41=Výsledky!$PK$3-1))),10,0)))</f>
        <v>0</v>
      </c>
      <c r="PM47" s="129" t="str">
        <f>IF(ISBLANK($PM$3),"",IF(ISBLANK(Tipy!MZ41),"-",SUM(PH47:PL47)))</f>
        <v>-</v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5" x14ac:dyDescent="0.2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>
        <f>IF(ISBLANK($CA$3),"",IF(ISBLANK(Tipy!BL42),0,IF(AND(Tipy!BL42=Výsledky!$BY$3,Tipy!BN42=Výsledky!$CA$3),60,0)))</f>
        <v>0</v>
      </c>
      <c r="BW48" s="125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125">
        <f>IF(ISBLANK($CA$3),"",IF(OR(Tipy!BO42=Výsledky!$BV$6,Tipy!BO42=Výsledky!$BV$7,Tipy!BO42=Výsledky!$BV$8,Tipy!BO42=Výsledky!$BV$9),IF(VLOOKUP(Tipy!BO42,'Kategórie hráčov'!$A$2:$B$55,2,FALSE)=30,30,20),0))</f>
        <v>0</v>
      </c>
      <c r="BY48" s="125">
        <f>IF(ISBLANK($CA$3),"",IF(OR(Tipy!BP42=Výsledky!$BY$6,Tipy!BP42=Výsledky!$BY$7,Tipy!BP42=Výsledky!$BY$8,Tipy!BP42=Výsledky!$BY$9),IF(VLOOKUP(Tipy!BP42,'Kategórie hráčov'!$A$2:$B$55,2,FALSE)=30,30,20),0))</f>
        <v>0</v>
      </c>
      <c r="BZ48" s="126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29">
        <f>IF(ISBLANK($CA$3),"",IF(ISBLANK(Tipy!BL42),"-",SUM(BV48:BZ48)))</f>
        <v>0</v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>
        <f>IF(ISBLANK($LL$3),"",IF(ISBLANK(Tipy!JN42),0,IF(AND(Tipy!JN42=Výsledky!$LJ$3,Tipy!JP42=Výsledky!$LL$3),60,0)))</f>
        <v>0</v>
      </c>
      <c r="LH48" s="125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25">
        <f>IF(ISBLANK($LL$3),"",IF(OR(Tipy!JQ42=Výsledky!$LG$6,Tipy!JQ42=Výsledky!$LG$7,Tipy!JQ42=Výsledky!$LG$8,Tipy!JQ42=Výsledky!$LG$9),IF(VLOOKUP(Tipy!JQ42,'Kategórie hráčov'!$A$2:$B$55,2,FALSE)=30,30,20),0))</f>
        <v>0</v>
      </c>
      <c r="LJ48" s="125">
        <f>IF(ISBLANK($LL$3),"",IF(OR(Tipy!JR42=Výsledky!$LJ$6,Tipy!JR42=Výsledky!$LJ$7,Tipy!JR42=Výsledky!$LJ$8,Tipy!JR42=Výsledky!$LJ$9),IF(VLOOKUP(Tipy!JR42,'Kategórie hráčov'!$A$2:$B$55,2,FALSE)=30,30,20),0))</f>
        <v>0</v>
      </c>
      <c r="LK48" s="126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29">
        <f>IF(ISBLANK($LL$3),"",IF(ISBLANK(Tipy!JN42),"-",SUM(LG48:LK48)))</f>
        <v>20</v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>
        <f>IF(ISBLANK($LZ$3),"",IF(ISBLANK(Tipy!JZ42),0,IF(AND(Tipy!JZ42=Výsledky!$LX$3,Tipy!KB42=Výsledky!$LZ$3),60,0)))</f>
        <v>0</v>
      </c>
      <c r="LV48" s="12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5">
        <f>IF(ISBLANK($LZ$3),"",IF(OR(Tipy!KC42=Výsledky!$LU$6,Tipy!KC42=Výsledky!$LU$7,Tipy!KC42=Výsledky!$LU$8,Tipy!KC42=Výsledky!$LU$9),IF(VLOOKUP(Tipy!KC42,'Kategórie hráčov'!$A$2:$B$69,2,FALSE)=30,30,20),0))</f>
        <v>0</v>
      </c>
      <c r="LX48" s="125">
        <f>IF(ISBLANK($LZ$3),"",IF(OR(Tipy!KD42=Výsledky!$LX$6,Tipy!KD42=Výsledky!$LX$7,Tipy!KD42=Výsledky!$LX$8,Tipy!KD42=Výsledky!$LX$9),IF(VLOOKUP(Tipy!KD42,'Kategórie hráčov'!$A$2:$B$69,2,FALSE)=30,30,20),0))</f>
        <v>0</v>
      </c>
      <c r="LY48" s="12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9">
        <f>IF(ISBLANK($LZ$3),"",IF(ISBLANK(Tipy!JZ42),"-",SUM(LU48:LY48)))</f>
        <v>0</v>
      </c>
      <c r="MA48" s="128"/>
      <c r="MB48" s="125">
        <f>IF(ISBLANK($MG$3),"",IF(ISBLANK(Tipy!KF42),0,IF(AND(Tipy!KF42=Výsledky!$ME$3,Tipy!KH42=Výsledky!$MG$3),60,0)))</f>
        <v>0</v>
      </c>
      <c r="MC48" s="125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25">
        <f>IF(ISBLANK($MG$3),"",IF(OR(Tipy!KI42=Výsledky!$MB$6,Tipy!KI42=Výsledky!$MB$7,Tipy!KI42=Výsledky!$MB$8,Tipy!KI42=Výsledky!$MB$9),IF(VLOOKUP(Tipy!KI42,'Kategórie hráčov'!$A$2:$B$55,2,FALSE)=30,30,20),0))</f>
        <v>0</v>
      </c>
      <c r="ME48" s="125">
        <f>IF(ISBLANK($MG$3),"",IF(OR(Tipy!KJ42=Výsledky!$ME$6,Tipy!KJ42=Výsledky!$ME$7,Tipy!KJ42=Výsledky!$ME$8,Tipy!KJ42=Výsledky!$ME$9),IF(VLOOKUP(Tipy!KJ42,'Kategórie hráčov'!$A$2:$B$55,2,FALSE)=30,30,20),0))</f>
        <v>0</v>
      </c>
      <c r="MF48" s="126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29">
        <f>IF(ISBLANK($MG$3),"",IF(ISBLANK(Tipy!KF42),"-",SUM(MB48:MF48)))</f>
        <v>0</v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>
        <f>IF(ISBLANK($MU$3),"",IF(ISBLANK(Tipy!KR42),0,IF(AND(Tipy!KR42=Výsledky!$MS$3,Tipy!KT42=Výsledky!$MU$3),60,0)))</f>
        <v>0</v>
      </c>
      <c r="MQ48" s="125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20</v>
      </c>
      <c r="MR48" s="125">
        <f>IF(ISBLANK($MU$3),"",IF(OR(Tipy!KU42=Výsledky!$MP$6,Tipy!KU42=Výsledky!$MP$7,Tipy!KU42=Výsledky!$MP$8,Tipy!KU42=Výsledky!$MP$9),IF(VLOOKUP(Tipy!KU42,'Kategórie hráčov'!$A$2:$B$55,2,FALSE)=30,30,20),0))</f>
        <v>20</v>
      </c>
      <c r="MS48" s="125">
        <f>IF(ISBLANK($MU$3),"",IF(OR(Tipy!KV42=Výsledky!$MS$6,Tipy!KV42=Výsledky!$MS$7,Tipy!KV42=Výsledky!$MS$8,Tipy!KV42=Výsledky!$MS$9),IF(VLOOKUP(Tipy!KV42,'Kategórie hráčov'!$A$2:$B$55,2,FALSE)=30,30,20),0))</f>
        <v>30</v>
      </c>
      <c r="MT48" s="126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29">
        <f>IF(ISBLANK($MU$3),"",IF(ISBLANK(Tipy!KR42),"-",SUM(MP48:MT48)))</f>
        <v>70</v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>
        <f>IF(ISBLANK($NI$3),"",IF(ISBLANK(Tipy!LD42),0,IF(AND(Tipy!LD42=Výsledky!$NG$3,Tipy!LF42=Výsledky!$NI$3),60,0)))</f>
        <v>0</v>
      </c>
      <c r="NE48" s="125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25">
        <f>IF(ISBLANK($NI$3),"",IF(OR(Tipy!LG42=Výsledky!$ND$6,Tipy!LG42=Výsledky!$ND$7,Tipy!LG42=Výsledky!$ND$8,Tipy!LG42=Výsledky!$ND$9),IF(VLOOKUP(Tipy!LG42,'Kategórie hráčov'!$A$2:$B$55,2,FALSE)=30,30,20),0))</f>
        <v>0</v>
      </c>
      <c r="NG48" s="125">
        <f>IF(ISBLANK($NI$3),"",IF(OR(Tipy!LH42=Výsledky!$NG$6,Tipy!LH42=Výsledky!$NG$7,Tipy!LH42=Výsledky!$NG$8,Tipy!LH42=Výsledky!$NG$9),IF(VLOOKUP(Tipy!LH42,'Kategórie hráčov'!$A$2:$B$55,2,FALSE)=30,30,20),0))</f>
        <v>30</v>
      </c>
      <c r="NH48" s="126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129">
        <f>IF(ISBLANK($NI$3),"",IF(ISBLANK(Tipy!LD42),"-",SUM(ND48:NH48)))</f>
        <v>50</v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>
        <f>IF(ISBLANK($NW$3),"",IF(ISBLANK(Tipy!LP42),0,IF(AND(Tipy!LP42=Výsledky!$NU$3,Tipy!LR42=Výsledky!$NW$3),60,0)))</f>
        <v>60</v>
      </c>
      <c r="NS48" s="125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125">
        <f>IF(ISBLANK($NW$3),"",IF(OR(Tipy!LS42=Výsledky!$NR$6,Tipy!LS42=Výsledky!$NR$7,Tipy!LS42=Výsledky!$NR$8,Tipy!LS42=Výsledky!$NR$9),IF(VLOOKUP(Tipy!LS42,'Kategórie hráčov'!$A$2:$B$55,2,FALSE)=30,30,20),0))</f>
        <v>20</v>
      </c>
      <c r="NU48" s="125">
        <f>IF(ISBLANK($NW$3),"",IF(OR(Tipy!LT42=Výsledky!$NU$6,Tipy!LT42=Výsledky!$NU$7,Tipy!LT42=Výsledky!$NU$8,Tipy!LT42=Výsledky!$NU$9),IF(VLOOKUP(Tipy!LT42,'Kategórie hráčov'!$A$2:$B$55,2,FALSE)=30,30,20),0))</f>
        <v>30</v>
      </c>
      <c r="NV48" s="126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29">
        <f>IF(ISBLANK($NW$3),"",IF(ISBLANK(Tipy!LP42),"-",SUM(NR48:NV48)))</f>
        <v>110</v>
      </c>
      <c r="NX48" s="128"/>
      <c r="NY48" s="125">
        <f>IF(ISBLANK($OD$3),"",IF(ISBLANK(Tipy!LV42),0,IF(AND(Tipy!LV42=Výsledky!$OB$3,Tipy!LX42=Výsledky!$OD$3),60,0)))</f>
        <v>0</v>
      </c>
      <c r="NZ48" s="125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20</v>
      </c>
      <c r="OA48" s="125">
        <f>IF(ISBLANK($OD$3),"",IF(OR(Tipy!LY42=Výsledky!$NY$6,Tipy!LY42=Výsledky!$NY$7,Tipy!LY42=Výsledky!$NY$8,Tipy!LY42=Výsledky!$NY$9),IF(VLOOKUP(Tipy!LY42,'Kategórie hráčov'!$A$2:$B$55,2,FALSE)=30,30,20),0))</f>
        <v>0</v>
      </c>
      <c r="OB48" s="125">
        <f>IF(ISBLANK($OD$3),"",IF(OR(Tipy!LZ42=Výsledky!$OB$6,Tipy!LZ42=Výsledky!$OB$7,Tipy!LZ42=Výsledky!$OB$8,Tipy!LZ42=Výsledky!$OB$9),IF(VLOOKUP(Tipy!LZ42,'Kategórie hráčov'!$A$2:$B$55,2,FALSE)=30,30,20),0))</f>
        <v>0</v>
      </c>
      <c r="OC48" s="126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29">
        <f>IF(ISBLANK($OD$3),"",IF(ISBLANK(Tipy!LV42),"-",SUM(NY48:OC48)))</f>
        <v>20</v>
      </c>
      <c r="OE48" s="128"/>
      <c r="OF48" s="125">
        <f>IF(ISBLANK($OK$3),"",IF(ISBLANK(Tipy!MB42),0,IF(AND(Tipy!MB42=Výsledky!$OI$3,Tipy!MD42=Výsledky!$OK$3),60,0)))</f>
        <v>0</v>
      </c>
      <c r="OG48" s="125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25">
        <f>IF(ISBLANK($OK$3),"",IF(OR(Tipy!ME42=Výsledky!$OF$6,Tipy!ME42=Výsledky!$OF$7,Tipy!ME42=Výsledky!$OF$8,Tipy!ME42=Výsledky!$OF$9),IF(VLOOKUP(Tipy!ME42,'Kategórie hráčov'!$A$2:$B$55,2,FALSE)=30,30,20),0))</f>
        <v>20</v>
      </c>
      <c r="OI48" s="125">
        <f>IF(ISBLANK($OK$3),"",IF(OR(Tipy!MF42=Výsledky!$OI$6,Tipy!MF42=Výsledky!$OI$7,Tipy!MF42=Výsledky!$OI$8,Tipy!MF42=Výsledky!$OI$9),IF(VLOOKUP(Tipy!MF42,'Kategórie hráčov'!$A$2:$B$55,2,FALSE)=30,30,20),0))</f>
        <v>0</v>
      </c>
      <c r="OJ48" s="126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29">
        <f>IF(ISBLANK($OK$3),"",IF(ISBLANK(Tipy!MB42),"-",SUM(OF48:OJ48)))</f>
        <v>40</v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>
        <f>IF(ISBLANK($OY$3),"",IF(ISBLANK(Tipy!MN42),0,IF(AND(Tipy!MN42=Výsledky!$OW$3,Tipy!MP42=Výsledky!$OY$3),60,0)))</f>
        <v>0</v>
      </c>
      <c r="OU48" s="125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20</v>
      </c>
      <c r="OV48" s="125">
        <f>IF(ISBLANK($OY$3),"",IF(OR(Tipy!MQ42=Výsledky!$OT$6,Tipy!MQ42=Výsledky!$OT$7,Tipy!MQ42=Výsledky!$OT$8,Tipy!MQ42=Výsledky!$OT$9),IF(VLOOKUP(Tipy!MQ42,'Kategórie hráčov'!$A$2:$B$55,2,FALSE)=30,30,20),0))</f>
        <v>0</v>
      </c>
      <c r="OW48" s="125">
        <f>IF(ISBLANK($OY$3),"",IF(OR(Tipy!MR42=Výsledky!$OW$6,Tipy!MR42=Výsledky!$OW$7,Tipy!MR42=Výsledky!$OW$8,Tipy!MR42=Výsledky!$OW$9),IF(VLOOKUP(Tipy!MR42,'Kategórie hráčov'!$A$2:$B$55,2,FALSE)=30,30,20),0))</f>
        <v>0</v>
      </c>
      <c r="OX48" s="126">
        <f>IF(ISBLANK($OY$3),"",IF(ISBLANK(Tipy!MN42),0,IF(OR(AND(Tipy!MN42=Výsledky!$OW$3,OR(Tipy!MP42=Výsledky!$OY$3+1,Tipy!MP42=Výsledky!$OY$3-1)),AND(Tipy!MP42=Výsledky!$OY$3,OR(Tipy!MN42=Výsledky!$OW$3+1,Tipy!MN42=Výsledky!$OW$3-1))),10,0)))</f>
        <v>10</v>
      </c>
      <c r="OY48" s="129">
        <f>IF(ISBLANK($OY$3),"",IF(ISBLANK(Tipy!MN42),"-",SUM(OT48:OX48)))</f>
        <v>30</v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>
        <f>IF(ISBLANK($PM$3),"",IF(ISBLANK(Tipy!MZ42),0,IF(AND(Tipy!MZ42=Výsledky!$PK$3,Tipy!NB42=Výsledky!$PM$3),60,0)))</f>
        <v>0</v>
      </c>
      <c r="PI48" s="125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>0</v>
      </c>
      <c r="PJ48" s="125">
        <f>IF(ISBLANK($PM$3),"",IF(OR(Tipy!NC42=Výsledky!$PH$6,Tipy!NC42=Výsledky!$PH$7,Tipy!NC42=Výsledky!$PH$8,Tipy!NC42=Výsledky!$PH$9),IF(VLOOKUP(Tipy!NC42,'Kategórie hráčov'!$A$2:$B$55,2,FALSE)=30,30,20),0))</f>
        <v>0</v>
      </c>
      <c r="PK48" s="125">
        <f>IF(ISBLANK($PM$3),"",IF(OR(Tipy!ND42=Výsledky!$PK$6,Tipy!ND42=Výsledky!$PK$7,Tipy!ND42=Výsledky!$PK$8,Tipy!ND42=Výsledky!$PK$9),IF(VLOOKUP(Tipy!ND42,'Kategórie hráčov'!$A$2:$B$55,2,FALSE)=30,30,20),0))</f>
        <v>0</v>
      </c>
      <c r="PL48" s="126">
        <f>IF(ISBLANK($PM$3),"",IF(ISBLANK(Tipy!MZ42),0,IF(OR(AND(Tipy!MZ42=Výsledky!$PK$3,OR(Tipy!NB42=Výsledky!$PM$3+1,Tipy!NB42=Výsledky!$PM$3-1)),AND(Tipy!NB42=Výsledky!$PM$3,OR(Tipy!MZ42=Výsledky!$PK$3+1,Tipy!MZ42=Výsledky!$PK$3-1))),10,0)))</f>
        <v>10</v>
      </c>
      <c r="PM48" s="129">
        <f>IF(ISBLANK($PM$3),"",IF(ISBLANK(Tipy!MZ42),"-",SUM(PH48:PL48)))</f>
        <v>10</v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5" x14ac:dyDescent="0.2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>
        <f>IF(ISBLANK($CA$3),"",IF(ISBLANK(Tipy!BL43),0,IF(AND(Tipy!BL43=Výsledky!$BY$3,Tipy!BN43=Výsledky!$CA$3),60,0)))</f>
        <v>0</v>
      </c>
      <c r="BW49" s="125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125">
        <f>IF(ISBLANK($CA$3),"",IF(OR(Tipy!BO43=Výsledky!$BV$6,Tipy!BO43=Výsledky!$BV$7,Tipy!BO43=Výsledky!$BV$8,Tipy!BO43=Výsledky!$BV$9),IF(VLOOKUP(Tipy!BO43,'Kategórie hráčov'!$A$2:$B$55,2,FALSE)=30,30,20),0))</f>
        <v>0</v>
      </c>
      <c r="BY49" s="125">
        <f>IF(ISBLANK($CA$3),"",IF(OR(Tipy!BP43=Výsledky!$BY$6,Tipy!BP43=Výsledky!$BY$7,Tipy!BP43=Výsledky!$BY$8,Tipy!BP43=Výsledky!$BY$9),IF(VLOOKUP(Tipy!BP43,'Kategórie hráčov'!$A$2:$B$55,2,FALSE)=30,30,20),0))</f>
        <v>0</v>
      </c>
      <c r="BZ49" s="126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29" t="str">
        <f>IF(ISBLANK($CA$3),"",IF(ISBLANK(Tipy!BL43),"-",SUM(BV49:BZ49)))</f>
        <v>-</v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>
        <f>IF(ISBLANK($LL$3),"",IF(ISBLANK(Tipy!JN43),0,IF(AND(Tipy!JN43=Výsledky!$LJ$3,Tipy!JP43=Výsledky!$LL$3),60,0)))</f>
        <v>0</v>
      </c>
      <c r="LH49" s="125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25">
        <f>IF(ISBLANK($LL$3),"",IF(OR(Tipy!JQ43=Výsledky!$LG$6,Tipy!JQ43=Výsledky!$LG$7,Tipy!JQ43=Výsledky!$LG$8,Tipy!JQ43=Výsledky!$LG$9),IF(VLOOKUP(Tipy!JQ43,'Kategórie hráčov'!$A$2:$B$55,2,FALSE)=30,30,20),0))</f>
        <v>0</v>
      </c>
      <c r="LJ49" s="125">
        <f>IF(ISBLANK($LL$3),"",IF(OR(Tipy!JR43=Výsledky!$LJ$6,Tipy!JR43=Výsledky!$LJ$7,Tipy!JR43=Výsledky!$LJ$8,Tipy!JR43=Výsledky!$LJ$9),IF(VLOOKUP(Tipy!JR43,'Kategórie hráčov'!$A$2:$B$55,2,FALSE)=30,30,20),0))</f>
        <v>0</v>
      </c>
      <c r="LK49" s="126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29" t="str">
        <f>IF(ISBLANK($LL$3),"",IF(ISBLANK(Tipy!JN43),"-",SUM(LG49:LK49)))</f>
        <v>-</v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>
        <f>IF(ISBLANK($LZ$3),"",IF(ISBLANK(Tipy!JZ43),0,IF(AND(Tipy!JZ43=Výsledky!$LX$3,Tipy!KB43=Výsledky!$LZ$3),60,0)))</f>
        <v>0</v>
      </c>
      <c r="LV49" s="12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5">
        <f>IF(ISBLANK($LZ$3),"",IF(OR(Tipy!KC43=Výsledky!$LU$6,Tipy!KC43=Výsledky!$LU$7,Tipy!KC43=Výsledky!$LU$8,Tipy!KC43=Výsledky!$LU$9),IF(VLOOKUP(Tipy!KC43,'Kategórie hráčov'!$A$2:$B$69,2,FALSE)=30,30,20),0))</f>
        <v>0</v>
      </c>
      <c r="LX49" s="125">
        <f>IF(ISBLANK($LZ$3),"",IF(OR(Tipy!KD43=Výsledky!$LX$6,Tipy!KD43=Výsledky!$LX$7,Tipy!KD43=Výsledky!$LX$8,Tipy!KD43=Výsledky!$LX$9),IF(VLOOKUP(Tipy!KD43,'Kategórie hráčov'!$A$2:$B$69,2,FALSE)=30,30,20),0))</f>
        <v>0</v>
      </c>
      <c r="LY49" s="12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9" t="str">
        <f>IF(ISBLANK($LZ$3),"",IF(ISBLANK(Tipy!JZ43),"-",SUM(LU49:LY49)))</f>
        <v>-</v>
      </c>
      <c r="MA49" s="128"/>
      <c r="MB49" s="125">
        <f>IF(ISBLANK($MG$3),"",IF(ISBLANK(Tipy!KF43),0,IF(AND(Tipy!KF43=Výsledky!$ME$3,Tipy!KH43=Výsledky!$MG$3),60,0)))</f>
        <v>0</v>
      </c>
      <c r="MC49" s="125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25">
        <f>IF(ISBLANK($MG$3),"",IF(OR(Tipy!KI43=Výsledky!$MB$6,Tipy!KI43=Výsledky!$MB$7,Tipy!KI43=Výsledky!$MB$8,Tipy!KI43=Výsledky!$MB$9),IF(VLOOKUP(Tipy!KI43,'Kategórie hráčov'!$A$2:$B$55,2,FALSE)=30,30,20),0))</f>
        <v>0</v>
      </c>
      <c r="ME49" s="125">
        <f>IF(ISBLANK($MG$3),"",IF(OR(Tipy!KJ43=Výsledky!$ME$6,Tipy!KJ43=Výsledky!$ME$7,Tipy!KJ43=Výsledky!$ME$8,Tipy!KJ43=Výsledky!$ME$9),IF(VLOOKUP(Tipy!KJ43,'Kategórie hráčov'!$A$2:$B$55,2,FALSE)=30,30,20),0))</f>
        <v>0</v>
      </c>
      <c r="MF49" s="126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29" t="str">
        <f>IF(ISBLANK($MG$3),"",IF(ISBLANK(Tipy!KF43),"-",SUM(MB49:MF49)))</f>
        <v>-</v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>
        <f>IF(ISBLANK($MU$3),"",IF(ISBLANK(Tipy!KR43),0,IF(AND(Tipy!KR43=Výsledky!$MS$3,Tipy!KT43=Výsledky!$MU$3),60,0)))</f>
        <v>0</v>
      </c>
      <c r="MQ49" s="125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25">
        <f>IF(ISBLANK($MU$3),"",IF(OR(Tipy!KU43=Výsledky!$MP$6,Tipy!KU43=Výsledky!$MP$7,Tipy!KU43=Výsledky!$MP$8,Tipy!KU43=Výsledky!$MP$9),IF(VLOOKUP(Tipy!KU43,'Kategórie hráčov'!$A$2:$B$55,2,FALSE)=30,30,20),0))</f>
        <v>0</v>
      </c>
      <c r="MS49" s="125">
        <f>IF(ISBLANK($MU$3),"",IF(OR(Tipy!KV43=Výsledky!$MS$6,Tipy!KV43=Výsledky!$MS$7,Tipy!KV43=Výsledky!$MS$8,Tipy!KV43=Výsledky!$MS$9),IF(VLOOKUP(Tipy!KV43,'Kategórie hráčov'!$A$2:$B$55,2,FALSE)=30,30,20),0))</f>
        <v>0</v>
      </c>
      <c r="MT49" s="126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29" t="str">
        <f>IF(ISBLANK($MU$3),"",IF(ISBLANK(Tipy!KR43),"-",SUM(MP49:MT49)))</f>
        <v>-</v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>
        <f>IF(ISBLANK($NI$3),"",IF(ISBLANK(Tipy!LD43),0,IF(AND(Tipy!LD43=Výsledky!$NG$3,Tipy!LF43=Výsledky!$NI$3),60,0)))</f>
        <v>0</v>
      </c>
      <c r="NE49" s="125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25">
        <f>IF(ISBLANK($NI$3),"",IF(OR(Tipy!LG43=Výsledky!$ND$6,Tipy!LG43=Výsledky!$ND$7,Tipy!LG43=Výsledky!$ND$8,Tipy!LG43=Výsledky!$ND$9),IF(VLOOKUP(Tipy!LG43,'Kategórie hráčov'!$A$2:$B$55,2,FALSE)=30,30,20),0))</f>
        <v>0</v>
      </c>
      <c r="NG49" s="125">
        <f>IF(ISBLANK($NI$3),"",IF(OR(Tipy!LH43=Výsledky!$NG$6,Tipy!LH43=Výsledky!$NG$7,Tipy!LH43=Výsledky!$NG$8,Tipy!LH43=Výsledky!$NG$9),IF(VLOOKUP(Tipy!LH43,'Kategórie hráčov'!$A$2:$B$55,2,FALSE)=30,30,20),0))</f>
        <v>0</v>
      </c>
      <c r="NH49" s="126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29" t="str">
        <f>IF(ISBLANK($NI$3),"",IF(ISBLANK(Tipy!LD43),"-",SUM(ND49:NH49)))</f>
        <v>-</v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>
        <f>IF(ISBLANK($NW$3),"",IF(ISBLANK(Tipy!LP43),0,IF(AND(Tipy!LP43=Výsledky!$NU$3,Tipy!LR43=Výsledky!$NW$3),60,0)))</f>
        <v>0</v>
      </c>
      <c r="NS49" s="125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25">
        <f>IF(ISBLANK($NW$3),"",IF(OR(Tipy!LS43=Výsledky!$NR$6,Tipy!LS43=Výsledky!$NR$7,Tipy!LS43=Výsledky!$NR$8,Tipy!LS43=Výsledky!$NR$9),IF(VLOOKUP(Tipy!LS43,'Kategórie hráčov'!$A$2:$B$55,2,FALSE)=30,30,20),0))</f>
        <v>0</v>
      </c>
      <c r="NU49" s="125">
        <f>IF(ISBLANK($NW$3),"",IF(OR(Tipy!LT43=Výsledky!$NU$6,Tipy!LT43=Výsledky!$NU$7,Tipy!LT43=Výsledky!$NU$8,Tipy!LT43=Výsledky!$NU$9),IF(VLOOKUP(Tipy!LT43,'Kategórie hráčov'!$A$2:$B$55,2,FALSE)=30,30,20),0))</f>
        <v>0</v>
      </c>
      <c r="NV49" s="126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29" t="str">
        <f>IF(ISBLANK($NW$3),"",IF(ISBLANK(Tipy!LP43),"-",SUM(NR49:NV49)))</f>
        <v>-</v>
      </c>
      <c r="NX49" s="128"/>
      <c r="NY49" s="125">
        <f>IF(ISBLANK($OD$3),"",IF(ISBLANK(Tipy!LV43),0,IF(AND(Tipy!LV43=Výsledky!$OB$3,Tipy!LX43=Výsledky!$OD$3),60,0)))</f>
        <v>0</v>
      </c>
      <c r="NZ49" s="125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25">
        <f>IF(ISBLANK($OD$3),"",IF(OR(Tipy!LY43=Výsledky!$NY$6,Tipy!LY43=Výsledky!$NY$7,Tipy!LY43=Výsledky!$NY$8,Tipy!LY43=Výsledky!$NY$9),IF(VLOOKUP(Tipy!LY43,'Kategórie hráčov'!$A$2:$B$55,2,FALSE)=30,30,20),0))</f>
        <v>0</v>
      </c>
      <c r="OB49" s="125">
        <f>IF(ISBLANK($OD$3),"",IF(OR(Tipy!LZ43=Výsledky!$OB$6,Tipy!LZ43=Výsledky!$OB$7,Tipy!LZ43=Výsledky!$OB$8,Tipy!LZ43=Výsledky!$OB$9),IF(VLOOKUP(Tipy!LZ43,'Kategórie hráčov'!$A$2:$B$55,2,FALSE)=30,30,20),0))</f>
        <v>0</v>
      </c>
      <c r="OC49" s="126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29" t="str">
        <f>IF(ISBLANK($OD$3),"",IF(ISBLANK(Tipy!LV43),"-",SUM(NY49:OC49)))</f>
        <v>-</v>
      </c>
      <c r="OE49" s="128"/>
      <c r="OF49" s="125">
        <f>IF(ISBLANK($OK$3),"",IF(ISBLANK(Tipy!MB43),0,IF(AND(Tipy!MB43=Výsledky!$OI$3,Tipy!MD43=Výsledky!$OK$3),60,0)))</f>
        <v>0</v>
      </c>
      <c r="OG49" s="125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25">
        <f>IF(ISBLANK($OK$3),"",IF(OR(Tipy!ME43=Výsledky!$OF$6,Tipy!ME43=Výsledky!$OF$7,Tipy!ME43=Výsledky!$OF$8,Tipy!ME43=Výsledky!$OF$9),IF(VLOOKUP(Tipy!ME43,'Kategórie hráčov'!$A$2:$B$55,2,FALSE)=30,30,20),0))</f>
        <v>0</v>
      </c>
      <c r="OI49" s="125">
        <f>IF(ISBLANK($OK$3),"",IF(OR(Tipy!MF43=Výsledky!$OI$6,Tipy!MF43=Výsledky!$OI$7,Tipy!MF43=Výsledky!$OI$8,Tipy!MF43=Výsledky!$OI$9),IF(VLOOKUP(Tipy!MF43,'Kategórie hráčov'!$A$2:$B$55,2,FALSE)=30,30,20),0))</f>
        <v>0</v>
      </c>
      <c r="OJ49" s="126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29" t="str">
        <f>IF(ISBLANK($OK$3),"",IF(ISBLANK(Tipy!MB43),"-",SUM(OF49:OJ49)))</f>
        <v>-</v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>
        <f>IF(ISBLANK($OY$3),"",IF(ISBLANK(Tipy!MN43),0,IF(AND(Tipy!MN43=Výsledky!$OW$3,Tipy!MP43=Výsledky!$OY$3),60,0)))</f>
        <v>0</v>
      </c>
      <c r="OU49" s="125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125">
        <f>IF(ISBLANK($OY$3),"",IF(OR(Tipy!MQ43=Výsledky!$OT$6,Tipy!MQ43=Výsledky!$OT$7,Tipy!MQ43=Výsledky!$OT$8,Tipy!MQ43=Výsledky!$OT$9),IF(VLOOKUP(Tipy!MQ43,'Kategórie hráčov'!$A$2:$B$55,2,FALSE)=30,30,20),0))</f>
        <v>0</v>
      </c>
      <c r="OW49" s="125">
        <f>IF(ISBLANK($OY$3),"",IF(OR(Tipy!MR43=Výsledky!$OW$6,Tipy!MR43=Výsledky!$OW$7,Tipy!MR43=Výsledky!$OW$8,Tipy!MR43=Výsledky!$OW$9),IF(VLOOKUP(Tipy!MR43,'Kategórie hráčov'!$A$2:$B$55,2,FALSE)=30,30,20),0))</f>
        <v>0</v>
      </c>
      <c r="OX49" s="126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129" t="str">
        <f>IF(ISBLANK($OY$3),"",IF(ISBLANK(Tipy!MN43),"-",SUM(OT49:OX49)))</f>
        <v>-</v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>
        <f>IF(ISBLANK($PM$3),"",IF(ISBLANK(Tipy!MZ43),0,IF(AND(Tipy!MZ43=Výsledky!$PK$3,Tipy!NB43=Výsledky!$PM$3),60,0)))</f>
        <v>0</v>
      </c>
      <c r="PI49" s="125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>0</v>
      </c>
      <c r="PJ49" s="125">
        <f>IF(ISBLANK($PM$3),"",IF(OR(Tipy!NC43=Výsledky!$PH$6,Tipy!NC43=Výsledky!$PH$7,Tipy!NC43=Výsledky!$PH$8,Tipy!NC43=Výsledky!$PH$9),IF(VLOOKUP(Tipy!NC43,'Kategórie hráčov'!$A$2:$B$55,2,FALSE)=30,30,20),0))</f>
        <v>0</v>
      </c>
      <c r="PK49" s="125">
        <f>IF(ISBLANK($PM$3),"",IF(OR(Tipy!ND43=Výsledky!$PK$6,Tipy!ND43=Výsledky!$PK$7,Tipy!ND43=Výsledky!$PK$8,Tipy!ND43=Výsledky!$PK$9),IF(VLOOKUP(Tipy!ND43,'Kategórie hráčov'!$A$2:$B$55,2,FALSE)=30,30,20),0))</f>
        <v>0</v>
      </c>
      <c r="PL49" s="126">
        <f>IF(ISBLANK($PM$3),"",IF(ISBLANK(Tipy!MZ43),0,IF(OR(AND(Tipy!MZ43=Výsledky!$PK$3,OR(Tipy!NB43=Výsledky!$PM$3+1,Tipy!NB43=Výsledky!$PM$3-1)),AND(Tipy!NB43=Výsledky!$PM$3,OR(Tipy!MZ43=Výsledky!$PK$3+1,Tipy!MZ43=Výsledky!$PK$3-1))),10,0)))</f>
        <v>0</v>
      </c>
      <c r="PM49" s="129" t="str">
        <f>IF(ISBLANK($PM$3),"",IF(ISBLANK(Tipy!MZ43),"-",SUM(PH49:PL49)))</f>
        <v>-</v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5" x14ac:dyDescent="0.2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>
        <f>IF(ISBLANK($CA$3),"",IF(ISBLANK(Tipy!BL44),0,IF(AND(Tipy!BL44=Výsledky!$BY$3,Tipy!BN44=Výsledky!$CA$3),60,0)))</f>
        <v>0</v>
      </c>
      <c r="BW50" s="125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25">
        <f>IF(ISBLANK($CA$3),"",IF(OR(Tipy!BO44=Výsledky!$BV$6,Tipy!BO44=Výsledky!$BV$7,Tipy!BO44=Výsledky!$BV$8,Tipy!BO44=Výsledky!$BV$9),IF(VLOOKUP(Tipy!BO44,'Kategórie hráčov'!$A$2:$B$55,2,FALSE)=30,30,20),0))</f>
        <v>0</v>
      </c>
      <c r="BY50" s="125">
        <f>IF(ISBLANK($CA$3),"",IF(OR(Tipy!BP44=Výsledky!$BY$6,Tipy!BP44=Výsledky!$BY$7,Tipy!BP44=Výsledky!$BY$8,Tipy!BP44=Výsledky!$BY$9),IF(VLOOKUP(Tipy!BP44,'Kategórie hráčov'!$A$2:$B$55,2,FALSE)=30,30,20),0))</f>
        <v>0</v>
      </c>
      <c r="BZ50" s="126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29" t="str">
        <f>IF(ISBLANK($CA$3),"",IF(ISBLANK(Tipy!BL44),"-",SUM(BV50:BZ50)))</f>
        <v>-</v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>
        <f>IF(ISBLANK($LL$3),"",IF(ISBLANK(Tipy!JN44),0,IF(AND(Tipy!JN44=Výsledky!$LJ$3,Tipy!JP44=Výsledky!$LL$3),60,0)))</f>
        <v>0</v>
      </c>
      <c r="LH50" s="125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25">
        <f>IF(ISBLANK($LL$3),"",IF(OR(Tipy!JQ44=Výsledky!$LG$6,Tipy!JQ44=Výsledky!$LG$7,Tipy!JQ44=Výsledky!$LG$8,Tipy!JQ44=Výsledky!$LG$9),IF(VLOOKUP(Tipy!JQ44,'Kategórie hráčov'!$A$2:$B$55,2,FALSE)=30,30,20),0))</f>
        <v>0</v>
      </c>
      <c r="LJ50" s="125">
        <f>IF(ISBLANK($LL$3),"",IF(OR(Tipy!JR44=Výsledky!$LJ$6,Tipy!JR44=Výsledky!$LJ$7,Tipy!JR44=Výsledky!$LJ$8,Tipy!JR44=Výsledky!$LJ$9),IF(VLOOKUP(Tipy!JR44,'Kategórie hráčov'!$A$2:$B$55,2,FALSE)=30,30,20),0))</f>
        <v>0</v>
      </c>
      <c r="LK50" s="126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29" t="str">
        <f>IF(ISBLANK($LL$3),"",IF(ISBLANK(Tipy!JN44),"-",SUM(LG50:LK50)))</f>
        <v>-</v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>
        <f>IF(ISBLANK($LZ$3),"",IF(ISBLANK(Tipy!JZ44),0,IF(AND(Tipy!JZ44=Výsledky!$LX$3,Tipy!KB44=Výsledky!$LZ$3),60,0)))</f>
        <v>0</v>
      </c>
      <c r="LV50" s="12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5">
        <f>IF(ISBLANK($LZ$3),"",IF(OR(Tipy!KC44=Výsledky!$LU$6,Tipy!KC44=Výsledky!$LU$7,Tipy!KC44=Výsledky!$LU$8,Tipy!KC44=Výsledky!$LU$9),IF(VLOOKUP(Tipy!KC44,'Kategórie hráčov'!$A$2:$B$69,2,FALSE)=30,30,20),0))</f>
        <v>0</v>
      </c>
      <c r="LX50" s="125">
        <f>IF(ISBLANK($LZ$3),"",IF(OR(Tipy!KD44=Výsledky!$LX$6,Tipy!KD44=Výsledky!$LX$7,Tipy!KD44=Výsledky!$LX$8,Tipy!KD44=Výsledky!$LX$9),IF(VLOOKUP(Tipy!KD44,'Kategórie hráčov'!$A$2:$B$69,2,FALSE)=30,30,20),0))</f>
        <v>0</v>
      </c>
      <c r="LY50" s="12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9" t="str">
        <f>IF(ISBLANK($LZ$3),"",IF(ISBLANK(Tipy!JZ44),"-",SUM(LU50:LY50)))</f>
        <v>-</v>
      </c>
      <c r="MA50" s="128"/>
      <c r="MB50" s="125">
        <f>IF(ISBLANK($MG$3),"",IF(ISBLANK(Tipy!KF44),0,IF(AND(Tipy!KF44=Výsledky!$ME$3,Tipy!KH44=Výsledky!$MG$3),60,0)))</f>
        <v>0</v>
      </c>
      <c r="MC50" s="125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25">
        <f>IF(ISBLANK($MG$3),"",IF(OR(Tipy!KI44=Výsledky!$MB$6,Tipy!KI44=Výsledky!$MB$7,Tipy!KI44=Výsledky!$MB$8,Tipy!KI44=Výsledky!$MB$9),IF(VLOOKUP(Tipy!KI44,'Kategórie hráčov'!$A$2:$B$55,2,FALSE)=30,30,20),0))</f>
        <v>0</v>
      </c>
      <c r="ME50" s="125">
        <f>IF(ISBLANK($MG$3),"",IF(OR(Tipy!KJ44=Výsledky!$ME$6,Tipy!KJ44=Výsledky!$ME$7,Tipy!KJ44=Výsledky!$ME$8,Tipy!KJ44=Výsledky!$ME$9),IF(VLOOKUP(Tipy!KJ44,'Kategórie hráčov'!$A$2:$B$55,2,FALSE)=30,30,20),0))</f>
        <v>0</v>
      </c>
      <c r="MF50" s="126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29" t="str">
        <f>IF(ISBLANK($MG$3),"",IF(ISBLANK(Tipy!KF44),"-",SUM(MB50:MF50)))</f>
        <v>-</v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>
        <f>IF(ISBLANK($MU$3),"",IF(ISBLANK(Tipy!KR44),0,IF(AND(Tipy!KR44=Výsledky!$MS$3,Tipy!KT44=Výsledky!$MU$3),60,0)))</f>
        <v>0</v>
      </c>
      <c r="MQ50" s="125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25">
        <f>IF(ISBLANK($MU$3),"",IF(OR(Tipy!KU44=Výsledky!$MP$6,Tipy!KU44=Výsledky!$MP$7,Tipy!KU44=Výsledky!$MP$8,Tipy!KU44=Výsledky!$MP$9),IF(VLOOKUP(Tipy!KU44,'Kategórie hráčov'!$A$2:$B$55,2,FALSE)=30,30,20),0))</f>
        <v>0</v>
      </c>
      <c r="MS50" s="125">
        <f>IF(ISBLANK($MU$3),"",IF(OR(Tipy!KV44=Výsledky!$MS$6,Tipy!KV44=Výsledky!$MS$7,Tipy!KV44=Výsledky!$MS$8,Tipy!KV44=Výsledky!$MS$9),IF(VLOOKUP(Tipy!KV44,'Kategórie hráčov'!$A$2:$B$55,2,FALSE)=30,30,20),0))</f>
        <v>0</v>
      </c>
      <c r="MT50" s="126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29" t="str">
        <f>IF(ISBLANK($MU$3),"",IF(ISBLANK(Tipy!KR44),"-",SUM(MP50:MT50)))</f>
        <v>-</v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>
        <f>IF(ISBLANK($NI$3),"",IF(ISBLANK(Tipy!LD44),0,IF(AND(Tipy!LD44=Výsledky!$NG$3,Tipy!LF44=Výsledky!$NI$3),60,0)))</f>
        <v>0</v>
      </c>
      <c r="NE50" s="125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25">
        <f>IF(ISBLANK($NI$3),"",IF(OR(Tipy!LG44=Výsledky!$ND$6,Tipy!LG44=Výsledky!$ND$7,Tipy!LG44=Výsledky!$ND$8,Tipy!LG44=Výsledky!$ND$9),IF(VLOOKUP(Tipy!LG44,'Kategórie hráčov'!$A$2:$B$55,2,FALSE)=30,30,20),0))</f>
        <v>0</v>
      </c>
      <c r="NG50" s="125">
        <f>IF(ISBLANK($NI$3),"",IF(OR(Tipy!LH44=Výsledky!$NG$6,Tipy!LH44=Výsledky!$NG$7,Tipy!LH44=Výsledky!$NG$8,Tipy!LH44=Výsledky!$NG$9),IF(VLOOKUP(Tipy!LH44,'Kategórie hráčov'!$A$2:$B$55,2,FALSE)=30,30,20),0))</f>
        <v>0</v>
      </c>
      <c r="NH50" s="126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29" t="str">
        <f>IF(ISBLANK($NI$3),"",IF(ISBLANK(Tipy!LD44),"-",SUM(ND50:NH50)))</f>
        <v>-</v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>
        <f>IF(ISBLANK($NW$3),"",IF(ISBLANK(Tipy!LP44),0,IF(AND(Tipy!LP44=Výsledky!$NU$3,Tipy!LR44=Výsledky!$NW$3),60,0)))</f>
        <v>0</v>
      </c>
      <c r="NS50" s="125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25">
        <f>IF(ISBLANK($NW$3),"",IF(OR(Tipy!LS44=Výsledky!$NR$6,Tipy!LS44=Výsledky!$NR$7,Tipy!LS44=Výsledky!$NR$8,Tipy!LS44=Výsledky!$NR$9),IF(VLOOKUP(Tipy!LS44,'Kategórie hráčov'!$A$2:$B$55,2,FALSE)=30,30,20),0))</f>
        <v>0</v>
      </c>
      <c r="NU50" s="125">
        <f>IF(ISBLANK($NW$3),"",IF(OR(Tipy!LT44=Výsledky!$NU$6,Tipy!LT44=Výsledky!$NU$7,Tipy!LT44=Výsledky!$NU$8,Tipy!LT44=Výsledky!$NU$9),IF(VLOOKUP(Tipy!LT44,'Kategórie hráčov'!$A$2:$B$55,2,FALSE)=30,30,20),0))</f>
        <v>0</v>
      </c>
      <c r="NV50" s="126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29" t="str">
        <f>IF(ISBLANK($NW$3),"",IF(ISBLANK(Tipy!LP44),"-",SUM(NR50:NV50)))</f>
        <v>-</v>
      </c>
      <c r="NX50" s="128"/>
      <c r="NY50" s="125">
        <f>IF(ISBLANK($OD$3),"",IF(ISBLANK(Tipy!LV44),0,IF(AND(Tipy!LV44=Výsledky!$OB$3,Tipy!LX44=Výsledky!$OD$3),60,0)))</f>
        <v>0</v>
      </c>
      <c r="NZ50" s="125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25">
        <f>IF(ISBLANK($OD$3),"",IF(OR(Tipy!LY44=Výsledky!$NY$6,Tipy!LY44=Výsledky!$NY$7,Tipy!LY44=Výsledky!$NY$8,Tipy!LY44=Výsledky!$NY$9),IF(VLOOKUP(Tipy!LY44,'Kategórie hráčov'!$A$2:$B$55,2,FALSE)=30,30,20),0))</f>
        <v>0</v>
      </c>
      <c r="OB50" s="125">
        <f>IF(ISBLANK($OD$3),"",IF(OR(Tipy!LZ44=Výsledky!$OB$6,Tipy!LZ44=Výsledky!$OB$7,Tipy!LZ44=Výsledky!$OB$8,Tipy!LZ44=Výsledky!$OB$9),IF(VLOOKUP(Tipy!LZ44,'Kategórie hráčov'!$A$2:$B$55,2,FALSE)=30,30,20),0))</f>
        <v>0</v>
      </c>
      <c r="OC50" s="126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29" t="str">
        <f>IF(ISBLANK($OD$3),"",IF(ISBLANK(Tipy!LV44),"-",SUM(NY50:OC50)))</f>
        <v>-</v>
      </c>
      <c r="OE50" s="128"/>
      <c r="OF50" s="125">
        <f>IF(ISBLANK($OK$3),"",IF(ISBLANK(Tipy!MB44),0,IF(AND(Tipy!MB44=Výsledky!$OI$3,Tipy!MD44=Výsledky!$OK$3),60,0)))</f>
        <v>0</v>
      </c>
      <c r="OG50" s="125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25">
        <f>IF(ISBLANK($OK$3),"",IF(OR(Tipy!ME44=Výsledky!$OF$6,Tipy!ME44=Výsledky!$OF$7,Tipy!ME44=Výsledky!$OF$8,Tipy!ME44=Výsledky!$OF$9),IF(VLOOKUP(Tipy!ME44,'Kategórie hráčov'!$A$2:$B$55,2,FALSE)=30,30,20),0))</f>
        <v>0</v>
      </c>
      <c r="OI50" s="125">
        <f>IF(ISBLANK($OK$3),"",IF(OR(Tipy!MF44=Výsledky!$OI$6,Tipy!MF44=Výsledky!$OI$7,Tipy!MF44=Výsledky!$OI$8,Tipy!MF44=Výsledky!$OI$9),IF(VLOOKUP(Tipy!MF44,'Kategórie hráčov'!$A$2:$B$55,2,FALSE)=30,30,20),0))</f>
        <v>0</v>
      </c>
      <c r="OJ50" s="126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29" t="str">
        <f>IF(ISBLANK($OK$3),"",IF(ISBLANK(Tipy!MB44),"-",SUM(OF50:OJ50)))</f>
        <v>-</v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>
        <f>IF(ISBLANK($OY$3),"",IF(ISBLANK(Tipy!MN44),0,IF(AND(Tipy!MN44=Výsledky!$OW$3,Tipy!MP44=Výsledky!$OY$3),60,0)))</f>
        <v>0</v>
      </c>
      <c r="OU50" s="125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125">
        <f>IF(ISBLANK($OY$3),"",IF(OR(Tipy!MQ44=Výsledky!$OT$6,Tipy!MQ44=Výsledky!$OT$7,Tipy!MQ44=Výsledky!$OT$8,Tipy!MQ44=Výsledky!$OT$9),IF(VLOOKUP(Tipy!MQ44,'Kategórie hráčov'!$A$2:$B$55,2,FALSE)=30,30,20),0))</f>
        <v>0</v>
      </c>
      <c r="OW50" s="125">
        <f>IF(ISBLANK($OY$3),"",IF(OR(Tipy!MR44=Výsledky!$OW$6,Tipy!MR44=Výsledky!$OW$7,Tipy!MR44=Výsledky!$OW$8,Tipy!MR44=Výsledky!$OW$9),IF(VLOOKUP(Tipy!MR44,'Kategórie hráčov'!$A$2:$B$55,2,FALSE)=30,30,20),0))</f>
        <v>0</v>
      </c>
      <c r="OX50" s="126">
        <f>IF(ISBLANK($OY$3),"",IF(ISBLANK(Tipy!MN44),0,IF(OR(AND(Tipy!MN44=Výsledky!$OW$3,OR(Tipy!MP44=Výsledky!$OY$3+1,Tipy!MP44=Výsledky!$OY$3-1)),AND(Tipy!MP44=Výsledky!$OY$3,OR(Tipy!MN44=Výsledky!$OW$3+1,Tipy!MN44=Výsledky!$OW$3-1))),10,0)))</f>
        <v>0</v>
      </c>
      <c r="OY50" s="129" t="str">
        <f>IF(ISBLANK($OY$3),"",IF(ISBLANK(Tipy!MN44),"-",SUM(OT50:OX50)))</f>
        <v>-</v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>
        <f>IF(ISBLANK($PM$3),"",IF(ISBLANK(Tipy!MZ44),0,IF(AND(Tipy!MZ44=Výsledky!$PK$3,Tipy!NB44=Výsledky!$PM$3),60,0)))</f>
        <v>0</v>
      </c>
      <c r="PI50" s="125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>0</v>
      </c>
      <c r="PJ50" s="125">
        <f>IF(ISBLANK($PM$3),"",IF(OR(Tipy!NC44=Výsledky!$PH$6,Tipy!NC44=Výsledky!$PH$7,Tipy!NC44=Výsledky!$PH$8,Tipy!NC44=Výsledky!$PH$9),IF(VLOOKUP(Tipy!NC44,'Kategórie hráčov'!$A$2:$B$55,2,FALSE)=30,30,20),0))</f>
        <v>0</v>
      </c>
      <c r="PK50" s="125">
        <f>IF(ISBLANK($PM$3),"",IF(OR(Tipy!ND44=Výsledky!$PK$6,Tipy!ND44=Výsledky!$PK$7,Tipy!ND44=Výsledky!$PK$8,Tipy!ND44=Výsledky!$PK$9),IF(VLOOKUP(Tipy!ND44,'Kategórie hráčov'!$A$2:$B$55,2,FALSE)=30,30,20),0))</f>
        <v>0</v>
      </c>
      <c r="PL50" s="126">
        <f>IF(ISBLANK($PM$3),"",IF(ISBLANK(Tipy!MZ44),0,IF(OR(AND(Tipy!MZ44=Výsledky!$PK$3,OR(Tipy!NB44=Výsledky!$PM$3+1,Tipy!NB44=Výsledky!$PM$3-1)),AND(Tipy!NB44=Výsledky!$PM$3,OR(Tipy!MZ44=Výsledky!$PK$3+1,Tipy!MZ44=Výsledky!$PK$3-1))),10,0)))</f>
        <v>0</v>
      </c>
      <c r="PM50" s="129" t="str">
        <f>IF(ISBLANK($PM$3),"",IF(ISBLANK(Tipy!MZ44),"-",SUM(PH50:PL50)))</f>
        <v>-</v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5" x14ac:dyDescent="0.2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>
        <f>IF(ISBLANK($CA$3),"",IF(ISBLANK(Tipy!BL45),0,IF(AND(Tipy!BL45=Výsledky!$BY$3,Tipy!BN45=Výsledky!$CA$3),60,0)))</f>
        <v>0</v>
      </c>
      <c r="BW51" s="125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125">
        <f>IF(ISBLANK($CA$3),"",IF(OR(Tipy!BO45=Výsledky!$BV$6,Tipy!BO45=Výsledky!$BV$7,Tipy!BO45=Výsledky!$BV$8,Tipy!BO45=Výsledky!$BV$9),IF(VLOOKUP(Tipy!BO45,'Kategórie hráčov'!$A$2:$B$55,2,FALSE)=30,30,20),0))</f>
        <v>0</v>
      </c>
      <c r="BY51" s="125">
        <f>IF(ISBLANK($CA$3),"",IF(OR(Tipy!BP45=Výsledky!$BY$6,Tipy!BP45=Výsledky!$BY$7,Tipy!BP45=Výsledky!$BY$8,Tipy!BP45=Výsledky!$BY$9),IF(VLOOKUP(Tipy!BP45,'Kategórie hráčov'!$A$2:$B$55,2,FALSE)=30,30,20),0))</f>
        <v>0</v>
      </c>
      <c r="BZ51" s="126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29" t="str">
        <f>IF(ISBLANK($CA$3),"",IF(ISBLANK(Tipy!BL45),"-",SUM(BV51:BZ51)))</f>
        <v>-</v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>
        <f>IF(ISBLANK($LL$3),"",IF(ISBLANK(Tipy!JN45),0,IF(AND(Tipy!JN45=Výsledky!$LJ$3,Tipy!JP45=Výsledky!$LL$3),60,0)))</f>
        <v>0</v>
      </c>
      <c r="LH51" s="125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125">
        <f>IF(ISBLANK($LL$3),"",IF(OR(Tipy!JQ45=Výsledky!$LG$6,Tipy!JQ45=Výsledky!$LG$7,Tipy!JQ45=Výsledky!$LG$8,Tipy!JQ45=Výsledky!$LG$9),IF(VLOOKUP(Tipy!JQ45,'Kategórie hráčov'!$A$2:$B$55,2,FALSE)=30,30,20),0))</f>
        <v>0</v>
      </c>
      <c r="LJ51" s="125">
        <f>IF(ISBLANK($LL$3),"",IF(OR(Tipy!JR45=Výsledky!$LJ$6,Tipy!JR45=Výsledky!$LJ$7,Tipy!JR45=Výsledky!$LJ$8,Tipy!JR45=Výsledky!$LJ$9),IF(VLOOKUP(Tipy!JR45,'Kategórie hráčov'!$A$2:$B$55,2,FALSE)=30,30,20),0))</f>
        <v>0</v>
      </c>
      <c r="LK51" s="126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129" t="str">
        <f>IF(ISBLANK($LL$3),"",IF(ISBLANK(Tipy!JN45),"-",SUM(LG51:LK51)))</f>
        <v>-</v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>
        <f>IF(ISBLANK($LZ$3),"",IF(ISBLANK(Tipy!JZ45),0,IF(AND(Tipy!JZ45=Výsledky!$LX$3,Tipy!KB45=Výsledky!$LZ$3),60,0)))</f>
        <v>0</v>
      </c>
      <c r="LV51" s="12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5">
        <f>IF(ISBLANK($LZ$3),"",IF(OR(Tipy!KC45=Výsledky!$LU$6,Tipy!KC45=Výsledky!$LU$7,Tipy!KC45=Výsledky!$LU$8,Tipy!KC45=Výsledky!$LU$9),IF(VLOOKUP(Tipy!KC45,'Kategórie hráčov'!$A$2:$B$69,2,FALSE)=30,30,20),0))</f>
        <v>0</v>
      </c>
      <c r="LX51" s="125">
        <f>IF(ISBLANK($LZ$3),"",IF(OR(Tipy!KD45=Výsledky!$LX$6,Tipy!KD45=Výsledky!$LX$7,Tipy!KD45=Výsledky!$LX$8,Tipy!KD45=Výsledky!$LX$9),IF(VLOOKUP(Tipy!KD45,'Kategórie hráčov'!$A$2:$B$69,2,FALSE)=30,30,20),0))</f>
        <v>0</v>
      </c>
      <c r="LY51" s="12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9" t="str">
        <f>IF(ISBLANK($LZ$3),"",IF(ISBLANK(Tipy!JZ45),"-",SUM(LU51:LY51)))</f>
        <v>-</v>
      </c>
      <c r="MA51" s="128"/>
      <c r="MB51" s="125">
        <f>IF(ISBLANK($MG$3),"",IF(ISBLANK(Tipy!KF45),0,IF(AND(Tipy!KF45=Výsledky!$ME$3,Tipy!KH45=Výsledky!$MG$3),60,0)))</f>
        <v>0</v>
      </c>
      <c r="MC51" s="125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125">
        <f>IF(ISBLANK($MG$3),"",IF(OR(Tipy!KI45=Výsledky!$MB$6,Tipy!KI45=Výsledky!$MB$7,Tipy!KI45=Výsledky!$MB$8,Tipy!KI45=Výsledky!$MB$9),IF(VLOOKUP(Tipy!KI45,'Kategórie hráčov'!$A$2:$B$55,2,FALSE)=30,30,20),0))</f>
        <v>0</v>
      </c>
      <c r="ME51" s="125">
        <f>IF(ISBLANK($MG$3),"",IF(OR(Tipy!KJ45=Výsledky!$ME$6,Tipy!KJ45=Výsledky!$ME$7,Tipy!KJ45=Výsledky!$ME$8,Tipy!KJ45=Výsledky!$ME$9),IF(VLOOKUP(Tipy!KJ45,'Kategórie hráčov'!$A$2:$B$55,2,FALSE)=30,30,20),0))</f>
        <v>0</v>
      </c>
      <c r="MF51" s="126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129" t="str">
        <f>IF(ISBLANK($MG$3),"",IF(ISBLANK(Tipy!KF45),"-",SUM(MB51:MF51)))</f>
        <v>-</v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>
        <f>IF(ISBLANK($MU$3),"",IF(ISBLANK(Tipy!KR45),0,IF(AND(Tipy!KR45=Výsledky!$MS$3,Tipy!KT45=Výsledky!$MU$3),60,0)))</f>
        <v>0</v>
      </c>
      <c r="MQ51" s="125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25">
        <f>IF(ISBLANK($MU$3),"",IF(OR(Tipy!KU45=Výsledky!$MP$6,Tipy!KU45=Výsledky!$MP$7,Tipy!KU45=Výsledky!$MP$8,Tipy!KU45=Výsledky!$MP$9),IF(VLOOKUP(Tipy!KU45,'Kategórie hráčov'!$A$2:$B$55,2,FALSE)=30,30,20),0))</f>
        <v>0</v>
      </c>
      <c r="MS51" s="125">
        <f>IF(ISBLANK($MU$3),"",IF(OR(Tipy!KV45=Výsledky!$MS$6,Tipy!KV45=Výsledky!$MS$7,Tipy!KV45=Výsledky!$MS$8,Tipy!KV45=Výsledky!$MS$9),IF(VLOOKUP(Tipy!KV45,'Kategórie hráčov'!$A$2:$B$55,2,FALSE)=30,30,20),0))</f>
        <v>0</v>
      </c>
      <c r="MT51" s="126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129" t="str">
        <f>IF(ISBLANK($MU$3),"",IF(ISBLANK(Tipy!KR45),"-",SUM(MP51:MT51)))</f>
        <v>-</v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>
        <f>IF(ISBLANK($NI$3),"",IF(ISBLANK(Tipy!LD45),0,IF(AND(Tipy!LD45=Výsledky!$NG$3,Tipy!LF45=Výsledky!$NI$3),60,0)))</f>
        <v>0</v>
      </c>
      <c r="NE51" s="125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25">
        <f>IF(ISBLANK($NI$3),"",IF(OR(Tipy!LG45=Výsledky!$ND$6,Tipy!LG45=Výsledky!$ND$7,Tipy!LG45=Výsledky!$ND$8,Tipy!LG45=Výsledky!$ND$9),IF(VLOOKUP(Tipy!LG45,'Kategórie hráčov'!$A$2:$B$55,2,FALSE)=30,30,20),0))</f>
        <v>0</v>
      </c>
      <c r="NG51" s="125">
        <f>IF(ISBLANK($NI$3),"",IF(OR(Tipy!LH45=Výsledky!$NG$6,Tipy!LH45=Výsledky!$NG$7,Tipy!LH45=Výsledky!$NG$8,Tipy!LH45=Výsledky!$NG$9),IF(VLOOKUP(Tipy!LH45,'Kategórie hráčov'!$A$2:$B$55,2,FALSE)=30,30,20),0))</f>
        <v>0</v>
      </c>
      <c r="NH51" s="126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29" t="str">
        <f>IF(ISBLANK($NI$3),"",IF(ISBLANK(Tipy!LD45),"-",SUM(ND51:NH51)))</f>
        <v>-</v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>
        <f>IF(ISBLANK($NW$3),"",IF(ISBLANK(Tipy!LP45),0,IF(AND(Tipy!LP45=Výsledky!$NU$3,Tipy!LR45=Výsledky!$NW$3),60,0)))</f>
        <v>0</v>
      </c>
      <c r="NS51" s="125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25">
        <f>IF(ISBLANK($NW$3),"",IF(OR(Tipy!LS45=Výsledky!$NR$6,Tipy!LS45=Výsledky!$NR$7,Tipy!LS45=Výsledky!$NR$8,Tipy!LS45=Výsledky!$NR$9),IF(VLOOKUP(Tipy!LS45,'Kategórie hráčov'!$A$2:$B$55,2,FALSE)=30,30,20),0))</f>
        <v>0</v>
      </c>
      <c r="NU51" s="125">
        <f>IF(ISBLANK($NW$3),"",IF(OR(Tipy!LT45=Výsledky!$NU$6,Tipy!LT45=Výsledky!$NU$7,Tipy!LT45=Výsledky!$NU$8,Tipy!LT45=Výsledky!$NU$9),IF(VLOOKUP(Tipy!LT45,'Kategórie hráčov'!$A$2:$B$55,2,FALSE)=30,30,20),0))</f>
        <v>0</v>
      </c>
      <c r="NV51" s="126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29" t="str">
        <f>IF(ISBLANK($NW$3),"",IF(ISBLANK(Tipy!LP45),"-",SUM(NR51:NV51)))</f>
        <v>-</v>
      </c>
      <c r="NX51" s="128"/>
      <c r="NY51" s="125">
        <f>IF(ISBLANK($OD$3),"",IF(ISBLANK(Tipy!LV45),0,IF(AND(Tipy!LV45=Výsledky!$OB$3,Tipy!LX45=Výsledky!$OD$3),60,0)))</f>
        <v>0</v>
      </c>
      <c r="NZ51" s="125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25">
        <f>IF(ISBLANK($OD$3),"",IF(OR(Tipy!LY45=Výsledky!$NY$6,Tipy!LY45=Výsledky!$NY$7,Tipy!LY45=Výsledky!$NY$8,Tipy!LY45=Výsledky!$NY$9),IF(VLOOKUP(Tipy!LY45,'Kategórie hráčov'!$A$2:$B$55,2,FALSE)=30,30,20),0))</f>
        <v>0</v>
      </c>
      <c r="OB51" s="125">
        <f>IF(ISBLANK($OD$3),"",IF(OR(Tipy!LZ45=Výsledky!$OB$6,Tipy!LZ45=Výsledky!$OB$7,Tipy!LZ45=Výsledky!$OB$8,Tipy!LZ45=Výsledky!$OB$9),IF(VLOOKUP(Tipy!LZ45,'Kategórie hráčov'!$A$2:$B$55,2,FALSE)=30,30,20),0))</f>
        <v>0</v>
      </c>
      <c r="OC51" s="126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29" t="str">
        <f>IF(ISBLANK($OD$3),"",IF(ISBLANK(Tipy!LV45),"-",SUM(NY51:OC51)))</f>
        <v>-</v>
      </c>
      <c r="OE51" s="128"/>
      <c r="OF51" s="125">
        <f>IF(ISBLANK($OK$3),"",IF(ISBLANK(Tipy!MB45),0,IF(AND(Tipy!MB45=Výsledky!$OI$3,Tipy!MD45=Výsledky!$OK$3),60,0)))</f>
        <v>0</v>
      </c>
      <c r="OG51" s="125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25">
        <f>IF(ISBLANK($OK$3),"",IF(OR(Tipy!ME45=Výsledky!$OF$6,Tipy!ME45=Výsledky!$OF$7,Tipy!ME45=Výsledky!$OF$8,Tipy!ME45=Výsledky!$OF$9),IF(VLOOKUP(Tipy!ME45,'Kategórie hráčov'!$A$2:$B$55,2,FALSE)=30,30,20),0))</f>
        <v>0</v>
      </c>
      <c r="OI51" s="125">
        <f>IF(ISBLANK($OK$3),"",IF(OR(Tipy!MF45=Výsledky!$OI$6,Tipy!MF45=Výsledky!$OI$7,Tipy!MF45=Výsledky!$OI$8,Tipy!MF45=Výsledky!$OI$9),IF(VLOOKUP(Tipy!MF45,'Kategórie hráčov'!$A$2:$B$55,2,FALSE)=30,30,20),0))</f>
        <v>0</v>
      </c>
      <c r="OJ51" s="126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29" t="str">
        <f>IF(ISBLANK($OK$3),"",IF(ISBLANK(Tipy!MB45),"-",SUM(OF51:OJ51)))</f>
        <v>-</v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>
        <f>IF(ISBLANK($OY$3),"",IF(ISBLANK(Tipy!MN45),0,IF(AND(Tipy!MN45=Výsledky!$OW$3,Tipy!MP45=Výsledky!$OY$3),60,0)))</f>
        <v>0</v>
      </c>
      <c r="OU51" s="125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125">
        <f>IF(ISBLANK($OY$3),"",IF(OR(Tipy!MQ45=Výsledky!$OT$6,Tipy!MQ45=Výsledky!$OT$7,Tipy!MQ45=Výsledky!$OT$8,Tipy!MQ45=Výsledky!$OT$9),IF(VLOOKUP(Tipy!MQ45,'Kategórie hráčov'!$A$2:$B$55,2,FALSE)=30,30,20),0))</f>
        <v>0</v>
      </c>
      <c r="OW51" s="125">
        <f>IF(ISBLANK($OY$3),"",IF(OR(Tipy!MR45=Výsledky!$OW$6,Tipy!MR45=Výsledky!$OW$7,Tipy!MR45=Výsledky!$OW$8,Tipy!MR45=Výsledky!$OW$9),IF(VLOOKUP(Tipy!MR45,'Kategórie hráčov'!$A$2:$B$55,2,FALSE)=30,30,20),0))</f>
        <v>0</v>
      </c>
      <c r="OX51" s="126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129" t="str">
        <f>IF(ISBLANK($OY$3),"",IF(ISBLANK(Tipy!MN45),"-",SUM(OT51:OX51)))</f>
        <v>-</v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>
        <f>IF(ISBLANK($PM$3),"",IF(ISBLANK(Tipy!MZ45),0,IF(AND(Tipy!MZ45=Výsledky!$PK$3,Tipy!NB45=Výsledky!$PM$3),60,0)))</f>
        <v>0</v>
      </c>
      <c r="PI51" s="125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>0</v>
      </c>
      <c r="PJ51" s="125">
        <f>IF(ISBLANK($PM$3),"",IF(OR(Tipy!NC45=Výsledky!$PH$6,Tipy!NC45=Výsledky!$PH$7,Tipy!NC45=Výsledky!$PH$8,Tipy!NC45=Výsledky!$PH$9),IF(VLOOKUP(Tipy!NC45,'Kategórie hráčov'!$A$2:$B$55,2,FALSE)=30,30,20),0))</f>
        <v>0</v>
      </c>
      <c r="PK51" s="125">
        <f>IF(ISBLANK($PM$3),"",IF(OR(Tipy!ND45=Výsledky!$PK$6,Tipy!ND45=Výsledky!$PK$7,Tipy!ND45=Výsledky!$PK$8,Tipy!ND45=Výsledky!$PK$9),IF(VLOOKUP(Tipy!ND45,'Kategórie hráčov'!$A$2:$B$55,2,FALSE)=30,30,20),0))</f>
        <v>0</v>
      </c>
      <c r="PL51" s="126">
        <f>IF(ISBLANK($PM$3),"",IF(ISBLANK(Tipy!MZ45),0,IF(OR(AND(Tipy!MZ45=Výsledky!$PK$3,OR(Tipy!NB45=Výsledky!$PM$3+1,Tipy!NB45=Výsledky!$PM$3-1)),AND(Tipy!NB45=Výsledky!$PM$3,OR(Tipy!MZ45=Výsledky!$PK$3+1,Tipy!MZ45=Výsledky!$PK$3-1))),10,0)))</f>
        <v>0</v>
      </c>
      <c r="PM51" s="129" t="str">
        <f>IF(ISBLANK($PM$3),"",IF(ISBLANK(Tipy!MZ45),"-",SUM(PH51:PL51)))</f>
        <v>-</v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5" x14ac:dyDescent="0.2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>
        <f>IF(ISBLANK($CA$3),"",IF(ISBLANK(Tipy!BL46),0,IF(AND(Tipy!BL46=Výsledky!$BY$3,Tipy!BN46=Výsledky!$CA$3),60,0)))</f>
        <v>0</v>
      </c>
      <c r="BW52" s="125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125">
        <f>IF(ISBLANK($CA$3),"",IF(OR(Tipy!BO46=Výsledky!$BV$6,Tipy!BO46=Výsledky!$BV$7,Tipy!BO46=Výsledky!$BV$8,Tipy!BO46=Výsledky!$BV$9),IF(VLOOKUP(Tipy!BO46,'Kategórie hráčov'!$A$2:$B$55,2,FALSE)=30,30,20),0))</f>
        <v>0</v>
      </c>
      <c r="BY52" s="125">
        <f>IF(ISBLANK($CA$3),"",IF(OR(Tipy!BP46=Výsledky!$BY$6,Tipy!BP46=Výsledky!$BY$7,Tipy!BP46=Výsledky!$BY$8,Tipy!BP46=Výsledky!$BY$9),IF(VLOOKUP(Tipy!BP46,'Kategórie hráčov'!$A$2:$B$55,2,FALSE)=30,30,20),0))</f>
        <v>0</v>
      </c>
      <c r="BZ52" s="126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29" t="str">
        <f>IF(ISBLANK($CA$3),"",IF(ISBLANK(Tipy!BL46),"-",SUM(BV52:BZ52)))</f>
        <v>-</v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>
        <f>IF(ISBLANK($LL$3),"",IF(ISBLANK(Tipy!JN46),0,IF(AND(Tipy!JN46=Výsledky!$LJ$3,Tipy!JP46=Výsledky!$LL$3),60,0)))</f>
        <v>0</v>
      </c>
      <c r="LH52" s="125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125">
        <f>IF(ISBLANK($LL$3),"",IF(OR(Tipy!JQ46=Výsledky!$LG$6,Tipy!JQ46=Výsledky!$LG$7,Tipy!JQ46=Výsledky!$LG$8,Tipy!JQ46=Výsledky!$LG$9),IF(VLOOKUP(Tipy!JQ46,'Kategórie hráčov'!$A$2:$B$55,2,FALSE)=30,30,20),0))</f>
        <v>0</v>
      </c>
      <c r="LJ52" s="125">
        <f>IF(ISBLANK($LL$3),"",IF(OR(Tipy!JR46=Výsledky!$LJ$6,Tipy!JR46=Výsledky!$LJ$7,Tipy!JR46=Výsledky!$LJ$8,Tipy!JR46=Výsledky!$LJ$9),IF(VLOOKUP(Tipy!JR46,'Kategórie hráčov'!$A$2:$B$55,2,FALSE)=30,30,20),0))</f>
        <v>0</v>
      </c>
      <c r="LK52" s="126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29" t="str">
        <f>IF(ISBLANK($LL$3),"",IF(ISBLANK(Tipy!JN46),"-",SUM(LG52:LK52)))</f>
        <v>-</v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>
        <f>IF(ISBLANK($LZ$3),"",IF(ISBLANK(Tipy!JZ46),0,IF(AND(Tipy!JZ46=Výsledky!$LX$3,Tipy!KB46=Výsledky!$LZ$3),60,0)))</f>
        <v>0</v>
      </c>
      <c r="LV52" s="12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5">
        <f>IF(ISBLANK($LZ$3),"",IF(OR(Tipy!KC46=Výsledky!$LU$6,Tipy!KC46=Výsledky!$LU$7,Tipy!KC46=Výsledky!$LU$8,Tipy!KC46=Výsledky!$LU$9),IF(VLOOKUP(Tipy!KC46,'Kategórie hráčov'!$A$2:$B$69,2,FALSE)=30,30,20),0))</f>
        <v>20</v>
      </c>
      <c r="LX52" s="125">
        <f>IF(ISBLANK($LZ$3),"",IF(OR(Tipy!KD46=Výsledky!$LX$6,Tipy!KD46=Výsledky!$LX$7,Tipy!KD46=Výsledky!$LX$8,Tipy!KD46=Výsledky!$LX$9),IF(VLOOKUP(Tipy!KD46,'Kategórie hráčov'!$A$2:$B$69,2,FALSE)=30,30,20),0))</f>
        <v>20</v>
      </c>
      <c r="LY52" s="12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9">
        <f>IF(ISBLANK($LZ$3),"",IF(ISBLANK(Tipy!JZ46),"-",SUM(LU52:LY52)))</f>
        <v>40</v>
      </c>
      <c r="MA52" s="128"/>
      <c r="MB52" s="125">
        <f>IF(ISBLANK($MG$3),"",IF(ISBLANK(Tipy!KF46),0,IF(AND(Tipy!KF46=Výsledky!$ME$3,Tipy!KH46=Výsledky!$MG$3),60,0)))</f>
        <v>0</v>
      </c>
      <c r="MC52" s="125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25">
        <f>IF(ISBLANK($MG$3),"",IF(OR(Tipy!KI46=Výsledky!$MB$6,Tipy!KI46=Výsledky!$MB$7,Tipy!KI46=Výsledky!$MB$8,Tipy!KI46=Výsledky!$MB$9),IF(VLOOKUP(Tipy!KI46,'Kategórie hráčov'!$A$2:$B$55,2,FALSE)=30,30,20),0))</f>
        <v>0</v>
      </c>
      <c r="ME52" s="125">
        <f>IF(ISBLANK($MG$3),"",IF(OR(Tipy!KJ46=Výsledky!$ME$6,Tipy!KJ46=Výsledky!$ME$7,Tipy!KJ46=Výsledky!$ME$8,Tipy!KJ46=Výsledky!$ME$9),IF(VLOOKUP(Tipy!KJ46,'Kategórie hráčov'!$A$2:$B$55,2,FALSE)=30,30,20),0))</f>
        <v>0</v>
      </c>
      <c r="MF52" s="126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29" t="str">
        <f>IF(ISBLANK($MG$3),"",IF(ISBLANK(Tipy!KF46),"-",SUM(MB52:MF52)))</f>
        <v>-</v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>
        <f>IF(ISBLANK($MU$3),"",IF(ISBLANK(Tipy!KR46),0,IF(AND(Tipy!KR46=Výsledky!$MS$3,Tipy!KT46=Výsledky!$MU$3),60,0)))</f>
        <v>0</v>
      </c>
      <c r="MQ52" s="125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25">
        <f>IF(ISBLANK($MU$3),"",IF(OR(Tipy!KU46=Výsledky!$MP$6,Tipy!KU46=Výsledky!$MP$7,Tipy!KU46=Výsledky!$MP$8,Tipy!KU46=Výsledky!$MP$9),IF(VLOOKUP(Tipy!KU46,'Kategórie hráčov'!$A$2:$B$55,2,FALSE)=30,30,20),0))</f>
        <v>0</v>
      </c>
      <c r="MS52" s="125">
        <f>IF(ISBLANK($MU$3),"",IF(OR(Tipy!KV46=Výsledky!$MS$6,Tipy!KV46=Výsledky!$MS$7,Tipy!KV46=Výsledky!$MS$8,Tipy!KV46=Výsledky!$MS$9),IF(VLOOKUP(Tipy!KV46,'Kategórie hráčov'!$A$2:$B$55,2,FALSE)=30,30,20),0))</f>
        <v>0</v>
      </c>
      <c r="MT52" s="126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29" t="str">
        <f>IF(ISBLANK($MU$3),"",IF(ISBLANK(Tipy!KR46),"-",SUM(MP52:MT52)))</f>
        <v>-</v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>
        <f>IF(ISBLANK($NI$3),"",IF(ISBLANK(Tipy!LD46),0,IF(AND(Tipy!LD46=Výsledky!$NG$3,Tipy!LF46=Výsledky!$NI$3),60,0)))</f>
        <v>0</v>
      </c>
      <c r="NE52" s="125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125">
        <f>IF(ISBLANK($NI$3),"",IF(OR(Tipy!LG46=Výsledky!$ND$6,Tipy!LG46=Výsledky!$ND$7,Tipy!LG46=Výsledky!$ND$8,Tipy!LG46=Výsledky!$ND$9),IF(VLOOKUP(Tipy!LG46,'Kategórie hráčov'!$A$2:$B$55,2,FALSE)=30,30,20),0))</f>
        <v>0</v>
      </c>
      <c r="NG52" s="125">
        <f>IF(ISBLANK($NI$3),"",IF(OR(Tipy!LH46=Výsledky!$NG$6,Tipy!LH46=Výsledky!$NG$7,Tipy!LH46=Výsledky!$NG$8,Tipy!LH46=Výsledky!$NG$9),IF(VLOOKUP(Tipy!LH46,'Kategórie hráčov'!$A$2:$B$55,2,FALSE)=30,30,20),0))</f>
        <v>0</v>
      </c>
      <c r="NH52" s="126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29" t="str">
        <f>IF(ISBLANK($NI$3),"",IF(ISBLANK(Tipy!LD46),"-",SUM(ND52:NH52)))</f>
        <v>-</v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>
        <f>IF(ISBLANK($NW$3),"",IF(ISBLANK(Tipy!LP46),0,IF(AND(Tipy!LP46=Výsledky!$NU$3,Tipy!LR46=Výsledky!$NW$3),60,0)))</f>
        <v>0</v>
      </c>
      <c r="NS52" s="125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125">
        <f>IF(ISBLANK($NW$3),"",IF(OR(Tipy!LS46=Výsledky!$NR$6,Tipy!LS46=Výsledky!$NR$7,Tipy!LS46=Výsledky!$NR$8,Tipy!LS46=Výsledky!$NR$9),IF(VLOOKUP(Tipy!LS46,'Kategórie hráčov'!$A$2:$B$55,2,FALSE)=30,30,20),0))</f>
        <v>0</v>
      </c>
      <c r="NU52" s="125">
        <f>IF(ISBLANK($NW$3),"",IF(OR(Tipy!LT46=Výsledky!$NU$6,Tipy!LT46=Výsledky!$NU$7,Tipy!LT46=Výsledky!$NU$8,Tipy!LT46=Výsledky!$NU$9),IF(VLOOKUP(Tipy!LT46,'Kategórie hráčov'!$A$2:$B$55,2,FALSE)=30,30,20),0))</f>
        <v>0</v>
      </c>
      <c r="NV52" s="126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29" t="str">
        <f>IF(ISBLANK($NW$3),"",IF(ISBLANK(Tipy!LP46),"-",SUM(NR52:NV52)))</f>
        <v>-</v>
      </c>
      <c r="NX52" s="128"/>
      <c r="NY52" s="125">
        <f>IF(ISBLANK($OD$3),"",IF(ISBLANK(Tipy!LV46),0,IF(AND(Tipy!LV46=Výsledky!$OB$3,Tipy!LX46=Výsledky!$OD$3),60,0)))</f>
        <v>0</v>
      </c>
      <c r="NZ52" s="125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125">
        <f>IF(ISBLANK($OD$3),"",IF(OR(Tipy!LY46=Výsledky!$NY$6,Tipy!LY46=Výsledky!$NY$7,Tipy!LY46=Výsledky!$NY$8,Tipy!LY46=Výsledky!$NY$9),IF(VLOOKUP(Tipy!LY46,'Kategórie hráčov'!$A$2:$B$55,2,FALSE)=30,30,20),0))</f>
        <v>0</v>
      </c>
      <c r="OB52" s="125">
        <f>IF(ISBLANK($OD$3),"",IF(OR(Tipy!LZ46=Výsledky!$OB$6,Tipy!LZ46=Výsledky!$OB$7,Tipy!LZ46=Výsledky!$OB$8,Tipy!LZ46=Výsledky!$OB$9),IF(VLOOKUP(Tipy!LZ46,'Kategórie hráčov'!$A$2:$B$55,2,FALSE)=30,30,20),0))</f>
        <v>0</v>
      </c>
      <c r="OC52" s="126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129" t="str">
        <f>IF(ISBLANK($OD$3),"",IF(ISBLANK(Tipy!LV46),"-",SUM(NY52:OC52)))</f>
        <v>-</v>
      </c>
      <c r="OE52" s="128"/>
      <c r="OF52" s="125">
        <f>IF(ISBLANK($OK$3),"",IF(ISBLANK(Tipy!MB46),0,IF(AND(Tipy!MB46=Výsledky!$OI$3,Tipy!MD46=Výsledky!$OK$3),60,0)))</f>
        <v>0</v>
      </c>
      <c r="OG52" s="125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25">
        <f>IF(ISBLANK($OK$3),"",IF(OR(Tipy!ME46=Výsledky!$OF$6,Tipy!ME46=Výsledky!$OF$7,Tipy!ME46=Výsledky!$OF$8,Tipy!ME46=Výsledky!$OF$9),IF(VLOOKUP(Tipy!ME46,'Kategórie hráčov'!$A$2:$B$55,2,FALSE)=30,30,20),0))</f>
        <v>0</v>
      </c>
      <c r="OI52" s="125">
        <f>IF(ISBLANK($OK$3),"",IF(OR(Tipy!MF46=Výsledky!$OI$6,Tipy!MF46=Výsledky!$OI$7,Tipy!MF46=Výsledky!$OI$8,Tipy!MF46=Výsledky!$OI$9),IF(VLOOKUP(Tipy!MF46,'Kategórie hráčov'!$A$2:$B$55,2,FALSE)=30,30,20),0))</f>
        <v>0</v>
      </c>
      <c r="OJ52" s="126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29">
        <f>IF(ISBLANK($OK$3),"",IF(ISBLANK(Tipy!MB46),"-",SUM(OF52:OJ52)))</f>
        <v>20</v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>
        <f>IF(ISBLANK($OY$3),"",IF(ISBLANK(Tipy!MN46),0,IF(AND(Tipy!MN46=Výsledky!$OW$3,Tipy!MP46=Výsledky!$OY$3),60,0)))</f>
        <v>0</v>
      </c>
      <c r="OU52" s="125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20</v>
      </c>
      <c r="OV52" s="125">
        <f>IF(ISBLANK($OY$3),"",IF(OR(Tipy!MQ46=Výsledky!$OT$6,Tipy!MQ46=Výsledky!$OT$7,Tipy!MQ46=Výsledky!$OT$8,Tipy!MQ46=Výsledky!$OT$9),IF(VLOOKUP(Tipy!MQ46,'Kategórie hráčov'!$A$2:$B$55,2,FALSE)=30,30,20),0))</f>
        <v>0</v>
      </c>
      <c r="OW52" s="125">
        <f>IF(ISBLANK($OY$3),"",IF(OR(Tipy!MR46=Výsledky!$OW$6,Tipy!MR46=Výsledky!$OW$7,Tipy!MR46=Výsledky!$OW$8,Tipy!MR46=Výsledky!$OW$9),IF(VLOOKUP(Tipy!MR46,'Kategórie hráčov'!$A$2:$B$55,2,FALSE)=30,30,20),0))</f>
        <v>0</v>
      </c>
      <c r="OX52" s="126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129">
        <f>IF(ISBLANK($OY$3),"",IF(ISBLANK(Tipy!MN46),"-",SUM(OT52:OX52)))</f>
        <v>20</v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>
        <f>IF(ISBLANK($PM$3),"",IF(ISBLANK(Tipy!MZ46),0,IF(AND(Tipy!MZ46=Výsledky!$PK$3,Tipy!NB46=Výsledky!$PM$3),60,0)))</f>
        <v>0</v>
      </c>
      <c r="PI52" s="125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>0</v>
      </c>
      <c r="PJ52" s="125">
        <f>IF(ISBLANK($PM$3),"",IF(OR(Tipy!NC46=Výsledky!$PH$6,Tipy!NC46=Výsledky!$PH$7,Tipy!NC46=Výsledky!$PH$8,Tipy!NC46=Výsledky!$PH$9),IF(VLOOKUP(Tipy!NC46,'Kategórie hráčov'!$A$2:$B$55,2,FALSE)=30,30,20),0))</f>
        <v>0</v>
      </c>
      <c r="PK52" s="125">
        <f>IF(ISBLANK($PM$3),"",IF(OR(Tipy!ND46=Výsledky!$PK$6,Tipy!ND46=Výsledky!$PK$7,Tipy!ND46=Výsledky!$PK$8,Tipy!ND46=Výsledky!$PK$9),IF(VLOOKUP(Tipy!ND46,'Kategórie hráčov'!$A$2:$B$55,2,FALSE)=30,30,20),0))</f>
        <v>0</v>
      </c>
      <c r="PL52" s="126">
        <f>IF(ISBLANK($PM$3),"",IF(ISBLANK(Tipy!MZ46),0,IF(OR(AND(Tipy!MZ46=Výsledky!$PK$3,OR(Tipy!NB46=Výsledky!$PM$3+1,Tipy!NB46=Výsledky!$PM$3-1)),AND(Tipy!NB46=Výsledky!$PM$3,OR(Tipy!MZ46=Výsledky!$PK$3+1,Tipy!MZ46=Výsledky!$PK$3-1))),10,0)))</f>
        <v>0</v>
      </c>
      <c r="PM52" s="129" t="str">
        <f>IF(ISBLANK($PM$3),"",IF(ISBLANK(Tipy!MZ46),"-",SUM(PH52:PL52)))</f>
        <v>-</v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5" x14ac:dyDescent="0.2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>
        <f>IF(ISBLANK($CA$3),"",IF(ISBLANK(Tipy!BL47),0,IF(AND(Tipy!BL47=Výsledky!$BY$3,Tipy!BN47=Výsledky!$CA$3),60,0)))</f>
        <v>0</v>
      </c>
      <c r="BW53" s="125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25">
        <f>IF(ISBLANK($CA$3),"",IF(OR(Tipy!BO47=Výsledky!$BV$6,Tipy!BO47=Výsledky!$BV$7,Tipy!BO47=Výsledky!$BV$8,Tipy!BO47=Výsledky!$BV$9),IF(VLOOKUP(Tipy!BO47,'Kategórie hráčov'!$A$2:$B$55,2,FALSE)=30,30,20),0))</f>
        <v>0</v>
      </c>
      <c r="BY53" s="125">
        <f>IF(ISBLANK($CA$3),"",IF(OR(Tipy!BP47=Výsledky!$BY$6,Tipy!BP47=Výsledky!$BY$7,Tipy!BP47=Výsledky!$BY$8,Tipy!BP47=Výsledky!$BY$9),IF(VLOOKUP(Tipy!BP47,'Kategórie hráčov'!$A$2:$B$55,2,FALSE)=30,30,20),0))</f>
        <v>0</v>
      </c>
      <c r="BZ53" s="126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29">
        <f>IF(ISBLANK($CA$3),"",IF(ISBLANK(Tipy!BL47),"-",SUM(BV53:BZ53)))</f>
        <v>0</v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>
        <f>IF(ISBLANK($LL$3),"",IF(ISBLANK(Tipy!JN47),0,IF(AND(Tipy!JN47=Výsledky!$LJ$3,Tipy!JP47=Výsledky!$LL$3),60,0)))</f>
        <v>0</v>
      </c>
      <c r="LH53" s="125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20</v>
      </c>
      <c r="LI53" s="125">
        <f>IF(ISBLANK($LL$3),"",IF(OR(Tipy!JQ47=Výsledky!$LG$6,Tipy!JQ47=Výsledky!$LG$7,Tipy!JQ47=Výsledky!$LG$8,Tipy!JQ47=Výsledky!$LG$9),IF(VLOOKUP(Tipy!JQ47,'Kategórie hráčov'!$A$2:$B$55,2,FALSE)=30,30,20),0))</f>
        <v>0</v>
      </c>
      <c r="LJ53" s="125">
        <f>IF(ISBLANK($LL$3),"",IF(OR(Tipy!JR47=Výsledky!$LJ$6,Tipy!JR47=Výsledky!$LJ$7,Tipy!JR47=Výsledky!$LJ$8,Tipy!JR47=Výsledky!$LJ$9),IF(VLOOKUP(Tipy!JR47,'Kategórie hráčov'!$A$2:$B$55,2,FALSE)=30,30,20),0))</f>
        <v>0</v>
      </c>
      <c r="LK53" s="126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29">
        <f>IF(ISBLANK($LL$3),"",IF(ISBLANK(Tipy!JN47),"-",SUM(LG53:LK53)))</f>
        <v>20</v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>
        <f>IF(ISBLANK($LZ$3),"",IF(ISBLANK(Tipy!JZ47),0,IF(AND(Tipy!JZ47=Výsledky!$LX$3,Tipy!KB47=Výsledky!$LZ$3),60,0)))</f>
        <v>0</v>
      </c>
      <c r="LV53" s="12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5">
        <f>IF(ISBLANK($LZ$3),"",IF(OR(Tipy!KC47=Výsledky!$LU$6,Tipy!KC47=Výsledky!$LU$7,Tipy!KC47=Výsledky!$LU$8,Tipy!KC47=Výsledky!$LU$9),IF(VLOOKUP(Tipy!KC47,'Kategórie hráčov'!$A$2:$B$69,2,FALSE)=30,30,20),0))</f>
        <v>0</v>
      </c>
      <c r="LX53" s="125">
        <f>IF(ISBLANK($LZ$3),"",IF(OR(Tipy!KD47=Výsledky!$LX$6,Tipy!KD47=Výsledky!$LX$7,Tipy!KD47=Výsledky!$LX$8,Tipy!KD47=Výsledky!$LX$9),IF(VLOOKUP(Tipy!KD47,'Kategórie hráčov'!$A$2:$B$69,2,FALSE)=30,30,20),0))</f>
        <v>0</v>
      </c>
      <c r="LY53" s="12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9">
        <f>IF(ISBLANK($LZ$3),"",IF(ISBLANK(Tipy!JZ47),"-",SUM(LU53:LY53)))</f>
        <v>0</v>
      </c>
      <c r="MA53" s="128"/>
      <c r="MB53" s="125">
        <f>IF(ISBLANK($MG$3),"",IF(ISBLANK(Tipy!KF47),0,IF(AND(Tipy!KF47=Výsledky!$ME$3,Tipy!KH47=Výsledky!$MG$3),60,0)))</f>
        <v>0</v>
      </c>
      <c r="MC53" s="125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25">
        <f>IF(ISBLANK($MG$3),"",IF(OR(Tipy!KI47=Výsledky!$MB$6,Tipy!KI47=Výsledky!$MB$7,Tipy!KI47=Výsledky!$MB$8,Tipy!KI47=Výsledky!$MB$9),IF(VLOOKUP(Tipy!KI47,'Kategórie hráčov'!$A$2:$B$70,2,FALSE)=30,30,20),0))</f>
        <v>20</v>
      </c>
      <c r="ME53" s="125">
        <f>IF(ISBLANK($MG$3),"",IF(OR(Tipy!KJ47=Výsledky!$ME$6,Tipy!KJ47=Výsledky!$ME$7,Tipy!KJ47=Výsledky!$ME$8,Tipy!KJ47=Výsledky!$ME$9),IF(VLOOKUP(Tipy!KJ47,'Kategórie hráčov'!$A$2:$B$55,2,FALSE)=30,30,20),0))</f>
        <v>0</v>
      </c>
      <c r="MF53" s="126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29">
        <f>IF(ISBLANK($MG$3),"",IF(ISBLANK(Tipy!KF47),"-",SUM(MB53:MF53)))</f>
        <v>20</v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>
        <f>IF(ISBLANK($MU$3),"",IF(ISBLANK(Tipy!KR47),0,IF(AND(Tipy!KR47=Výsledky!$MS$3,Tipy!KT47=Výsledky!$MU$3),60,0)))</f>
        <v>0</v>
      </c>
      <c r="MQ53" s="125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25">
        <f>IF(ISBLANK($MU$3),"",IF(OR(Tipy!KU47=Výsledky!$MP$6,Tipy!KU47=Výsledky!$MP$7,Tipy!KU47=Výsledky!$MP$8,Tipy!KU47=Výsledky!$MP$9),IF(VLOOKUP(Tipy!KU47,'Kategórie hráčov'!$A$2:$B$55,2,FALSE)=30,30,20),0))</f>
        <v>0</v>
      </c>
      <c r="MS53" s="125">
        <f>IF(ISBLANK($MU$3),"",IF(OR(Tipy!KV47=Výsledky!$MS$6,Tipy!KV47=Výsledky!$MS$7,Tipy!KV47=Výsledky!$MS$8,Tipy!KV47=Výsledky!$MS$9),IF(VLOOKUP(Tipy!KV47,'Kategórie hráčov'!$A$2:$B$55,2,FALSE)=30,30,20),0))</f>
        <v>0</v>
      </c>
      <c r="MT53" s="126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29">
        <f>IF(ISBLANK($MU$3),"",IF(ISBLANK(Tipy!KR47),"-",SUM(MP53:MT53)))</f>
        <v>0</v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>
        <f>IF(ISBLANK($NI$3),"",IF(ISBLANK(Tipy!LD47),0,IF(AND(Tipy!LD47=Výsledky!$NG$3,Tipy!LF47=Výsledky!$NI$3),60,0)))</f>
        <v>0</v>
      </c>
      <c r="NE53" s="125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20</v>
      </c>
      <c r="NF53" s="125">
        <f>IF(ISBLANK($NI$3),"",IF(OR(Tipy!LG47=Výsledky!$ND$6,Tipy!LG47=Výsledky!$ND$7,Tipy!LG47=Výsledky!$ND$8,Tipy!LG47=Výsledky!$ND$9),IF(VLOOKUP(Tipy!LG47,'Kategórie hráčov'!$A$2:$B$55,2,FALSE)=30,30,20),0))</f>
        <v>0</v>
      </c>
      <c r="NG53" s="125">
        <f>IF(ISBLANK($NI$3),"",IF(OR(Tipy!LH47=Výsledky!$NG$6,Tipy!LH47=Výsledky!$NG$7,Tipy!LH47=Výsledky!$NG$8,Tipy!LH47=Výsledky!$NG$9),IF(VLOOKUP(Tipy!LH47,'Kategórie hráčov'!$A$2:$B$55,2,FALSE)=30,30,20),0))</f>
        <v>0</v>
      </c>
      <c r="NH53" s="126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29">
        <f>IF(ISBLANK($NI$3),"",IF(ISBLANK(Tipy!LD47),"-",SUM(ND53:NH53)))</f>
        <v>20</v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>
        <f>IF(ISBLANK($NW$3),"",IF(ISBLANK(Tipy!LP47),0,IF(AND(Tipy!LP47=Výsledky!$NU$3,Tipy!LR47=Výsledky!$NW$3),60,0)))</f>
        <v>60</v>
      </c>
      <c r="NS53" s="125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25">
        <f>IF(ISBLANK($NW$3),"",IF(OR(Tipy!LS47=Výsledky!$NR$6,Tipy!LS47=Výsledky!$NR$7,Tipy!LS47=Výsledky!$NR$8,Tipy!LS47=Výsledky!$NR$9),IF(VLOOKUP(Tipy!LS47,'Kategórie hráčov'!$A$2:$B$55,2,FALSE)=30,30,20),0))</f>
        <v>20</v>
      </c>
      <c r="NU53" s="125">
        <f>IF(ISBLANK($NW$3),"",IF(OR(Tipy!LT47=Výsledky!$NU$6,Tipy!LT47=Výsledky!$NU$7,Tipy!LT47=Výsledky!$NU$8,Tipy!LT47=Výsledky!$NU$9),IF(VLOOKUP(Tipy!LT47,'Kategórie hráčov'!$A$2:$B$55,2,FALSE)=30,30,20),0))</f>
        <v>30</v>
      </c>
      <c r="NV53" s="126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29">
        <f>IF(ISBLANK($NW$3),"",IF(ISBLANK(Tipy!LP47),"-",SUM(NR53:NV53)))</f>
        <v>110</v>
      </c>
      <c r="NX53" s="128"/>
      <c r="NY53" s="125">
        <f>IF(ISBLANK($OD$3),"",IF(ISBLANK(Tipy!LV47),0,IF(AND(Tipy!LV47=Výsledky!$OB$3,Tipy!LX47=Výsledky!$OD$3),60,0)))</f>
        <v>0</v>
      </c>
      <c r="NZ53" s="125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20</v>
      </c>
      <c r="OA53" s="125">
        <f>IF(ISBLANK($OD$3),"",IF(OR(Tipy!LY47=Výsledky!$NY$6,Tipy!LY47=Výsledky!$NY$7,Tipy!LY47=Výsledky!$NY$8,Tipy!LY47=Výsledky!$NY$9),IF(VLOOKUP(Tipy!LY47,'Kategórie hráčov'!$A$2:$B$55,2,FALSE)=30,30,20),0))</f>
        <v>20</v>
      </c>
      <c r="OB53" s="125">
        <f>IF(ISBLANK($OD$3),"",IF(OR(Tipy!LZ47=Výsledky!$OB$6,Tipy!LZ47=Výsledky!$OB$7,Tipy!LZ47=Výsledky!$OB$8,Tipy!LZ47=Výsledky!$OB$9),IF(VLOOKUP(Tipy!LZ47,'Kategórie hráčov'!$A$2:$B$55,2,FALSE)=30,30,20),0))</f>
        <v>20</v>
      </c>
      <c r="OC53" s="126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29">
        <f>IF(ISBLANK($OD$3),"",IF(ISBLANK(Tipy!LV47),"-",SUM(NY53:OC53)))</f>
        <v>60</v>
      </c>
      <c r="OE53" s="128"/>
      <c r="OF53" s="125">
        <f>IF(ISBLANK($OK$3),"",IF(ISBLANK(Tipy!MB47),0,IF(AND(Tipy!MB47=Výsledky!$OI$3,Tipy!MD47=Výsledky!$OK$3),60,0)))</f>
        <v>0</v>
      </c>
      <c r="OG53" s="125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20</v>
      </c>
      <c r="OH53" s="125">
        <f>IF(ISBLANK($OK$3),"",IF(OR(Tipy!ME47=Výsledky!$OF$6,Tipy!ME47=Výsledky!$OF$7,Tipy!ME47=Výsledky!$OF$8,Tipy!ME47=Výsledky!$OF$9),IF(VLOOKUP(Tipy!ME47,'Kategórie hráčov'!$A$2:$B$55,2,FALSE)=30,30,20),0))</f>
        <v>20</v>
      </c>
      <c r="OI53" s="125">
        <f>IF(ISBLANK($OK$3),"",IF(OR(Tipy!MF47=Výsledky!$OI$6,Tipy!MF47=Výsledky!$OI$7,Tipy!MF47=Výsledky!$OI$8,Tipy!MF47=Výsledky!$OI$9),IF(VLOOKUP(Tipy!MF47,'Kategórie hráčov'!$A$2:$B$55,2,FALSE)=30,30,20),0))</f>
        <v>0</v>
      </c>
      <c r="OJ53" s="126">
        <f>IF(ISBLANK($OK$3),"",IF(ISBLANK(Tipy!MB47),0,IF(OR(AND(Tipy!MB47=Výsledky!$OI$3,OR(Tipy!MD47=Výsledky!$OK$3+1,Tipy!MD47=Výsledky!$OK$3-1)),AND(Tipy!MD47=Výsledky!$OK$3,OR(Tipy!MB47=Výsledky!$OI$3+1,Tipy!MB47=Výsledky!$OI$3-1))),10,0)))</f>
        <v>10</v>
      </c>
      <c r="OK53" s="129">
        <f>IF(ISBLANK($OK$3),"",IF(ISBLANK(Tipy!MB47),"-",SUM(OF53:OJ53)))</f>
        <v>50</v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>
        <f>IF(ISBLANK($OY$3),"",IF(ISBLANK(Tipy!MN47),0,IF(AND(Tipy!MN47=Výsledky!$OW$3,Tipy!MP47=Výsledky!$OY$3),60,0)))</f>
        <v>0</v>
      </c>
      <c r="OU53" s="125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20</v>
      </c>
      <c r="OV53" s="125">
        <f>IF(ISBLANK($OY$3),"",IF(OR(Tipy!MQ47=Výsledky!$OT$6,Tipy!MQ47=Výsledky!$OT$7,Tipy!MQ47=Výsledky!$OT$8,Tipy!MQ47=Výsledky!$OT$9),IF(VLOOKUP(Tipy!MQ47,'Kategórie hráčov'!$A$2:$B$55,2,FALSE)=30,30,20),0))</f>
        <v>0</v>
      </c>
      <c r="OW53" s="125">
        <f>IF(ISBLANK($OY$3),"",IF(OR(Tipy!MR47=Výsledky!$OW$6,Tipy!MR47=Výsledky!$OW$7,Tipy!MR47=Výsledky!$OW$8,Tipy!MR47=Výsledky!$OW$9),IF(VLOOKUP(Tipy!MR47,'Kategórie hráčov'!$A$2:$B$55,2,FALSE)=30,30,20),0))</f>
        <v>20</v>
      </c>
      <c r="OX53" s="126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129">
        <f>IF(ISBLANK($OY$3),"",IF(ISBLANK(Tipy!MN47),"-",SUM(OT53:OX53)))</f>
        <v>40</v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>
        <f>IF(ISBLANK($PM$3),"",IF(ISBLANK(Tipy!MZ47),0,IF(AND(Tipy!MZ47=Výsledky!$PK$3,Tipy!NB47=Výsledky!$PM$3),60,0)))</f>
        <v>0</v>
      </c>
      <c r="PI53" s="125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>0</v>
      </c>
      <c r="PJ53" s="125">
        <f>IF(ISBLANK($PM$3),"",IF(OR(Tipy!NC47=Výsledky!$PH$6,Tipy!NC47=Výsledky!$PH$7,Tipy!NC47=Výsledky!$PH$8,Tipy!NC47=Výsledky!$PH$9),IF(VLOOKUP(Tipy!NC47,'Kategórie hráčov'!$A$2:$B$55,2,FALSE)=30,30,20),0))</f>
        <v>0</v>
      </c>
      <c r="PK53" s="125">
        <f>IF(ISBLANK($PM$3),"",IF(OR(Tipy!ND47=Výsledky!$PK$6,Tipy!ND47=Výsledky!$PK$7,Tipy!ND47=Výsledky!$PK$8,Tipy!ND47=Výsledky!$PK$9),IF(VLOOKUP(Tipy!ND47,'Kategórie hráčov'!$A$2:$B$72,2,FALSE)=30,30,20),0))</f>
        <v>20</v>
      </c>
      <c r="PL53" s="126">
        <f>IF(ISBLANK($PM$3),"",IF(ISBLANK(Tipy!MZ47),0,IF(OR(AND(Tipy!MZ47=Výsledky!$PK$3,OR(Tipy!NB47=Výsledky!$PM$3+1,Tipy!NB47=Výsledky!$PM$3-1)),AND(Tipy!NB47=Výsledky!$PM$3,OR(Tipy!MZ47=Výsledky!$PK$3+1,Tipy!MZ47=Výsledky!$PK$3-1))),10,0)))</f>
        <v>0</v>
      </c>
      <c r="PM53" s="129">
        <f>IF(ISBLANK($PM$3),"",IF(ISBLANK(Tipy!MZ47),"-",SUM(PH53:PL53)))</f>
        <v>20</v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5" x14ac:dyDescent="0.2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>
        <f>IF(ISBLANK($CA$3),"",IF(ISBLANK(Tipy!BL48),0,IF(AND(Tipy!BL48=Výsledky!$BY$3,Tipy!BN48=Výsledky!$CA$3),60,0)))</f>
        <v>0</v>
      </c>
      <c r="BW54" s="125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0</v>
      </c>
      <c r="BX54" s="125">
        <f>IF(ISBLANK($CA$3),"",IF(OR(Tipy!BO48=Výsledky!$BV$6,Tipy!BO48=Výsledky!$BV$7,Tipy!BO48=Výsledky!$BV$8,Tipy!BO48=Výsledky!$BV$9),IF(VLOOKUP(Tipy!BO48,'Kategórie hráčov'!$A$2:$B$55,2,FALSE)=30,30,20),0))</f>
        <v>0</v>
      </c>
      <c r="BY54" s="125">
        <f>IF(ISBLANK($CA$3),"",IF(OR(Tipy!BP48=Výsledky!$BY$6,Tipy!BP48=Výsledky!$BY$7,Tipy!BP48=Výsledky!$BY$8,Tipy!BP48=Výsledky!$BY$9),IF(VLOOKUP(Tipy!BP48,'Kategórie hráčov'!$A$2:$B$55,2,FALSE)=30,30,20),0))</f>
        <v>0</v>
      </c>
      <c r="BZ54" s="126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29" t="str">
        <f>IF(ISBLANK($CA$3),"",IF(ISBLANK(Tipy!BL48),"-",SUM(BV54:BZ54)))</f>
        <v>-</v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>
        <f>IF(ISBLANK($LL$3),"",IF(ISBLANK(Tipy!JN48),0,IF(AND(Tipy!JN48=Výsledky!$LJ$3,Tipy!JP48=Výsledky!$LL$3),60,0)))</f>
        <v>0</v>
      </c>
      <c r="LH54" s="125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25">
        <f>IF(ISBLANK($LL$3),"",IF(OR(Tipy!JQ48=Výsledky!$LG$6,Tipy!JQ48=Výsledky!$LG$7,Tipy!JQ48=Výsledky!$LG$8,Tipy!JQ48=Výsledky!$LG$9),IF(VLOOKUP(Tipy!JQ48,'Kategórie hráčov'!$A$2:$B$55,2,FALSE)=30,30,20),0))</f>
        <v>0</v>
      </c>
      <c r="LJ54" s="125">
        <f>IF(ISBLANK($LL$3),"",IF(OR(Tipy!JR48=Výsledky!$LJ$6,Tipy!JR48=Výsledky!$LJ$7,Tipy!JR48=Výsledky!$LJ$8,Tipy!JR48=Výsledky!$LJ$9),IF(VLOOKUP(Tipy!JR48,'Kategórie hráčov'!$A$2:$B$55,2,FALSE)=30,30,20),0))</f>
        <v>0</v>
      </c>
      <c r="LK54" s="126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29" t="str">
        <f>IF(ISBLANK($LL$3),"",IF(ISBLANK(Tipy!JN48),"-",SUM(LG54:LK54)))</f>
        <v>-</v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>
        <f>IF(ISBLANK($LZ$3),"",IF(ISBLANK(Tipy!JZ48),0,IF(AND(Tipy!JZ48=Výsledky!$LX$3,Tipy!KB48=Výsledky!$LZ$3),60,0)))</f>
        <v>0</v>
      </c>
      <c r="LV54" s="12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5">
        <f>IF(ISBLANK($LZ$3),"",IF(OR(Tipy!KC48=Výsledky!$LU$6,Tipy!KC48=Výsledky!$LU$7,Tipy!KC48=Výsledky!$LU$8,Tipy!KC48=Výsledky!$LU$9),IF(VLOOKUP(Tipy!KC48,'Kategórie hráčov'!$A$2:$B$69,2,FALSE)=30,30,20),0))</f>
        <v>0</v>
      </c>
      <c r="LX54" s="125">
        <f>IF(ISBLANK($LZ$3),"",IF(OR(Tipy!KD48=Výsledky!$LX$6,Tipy!KD48=Výsledky!$LX$7,Tipy!KD48=Výsledky!$LX$8,Tipy!KD48=Výsledky!$LX$9),IF(VLOOKUP(Tipy!KD48,'Kategórie hráčov'!$A$2:$B$69,2,FALSE)=30,30,20),0))</f>
        <v>0</v>
      </c>
      <c r="LY54" s="12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9" t="str">
        <f>IF(ISBLANK($LZ$3),"",IF(ISBLANK(Tipy!JZ48),"-",SUM(LU54:LY54)))</f>
        <v>-</v>
      </c>
      <c r="MA54" s="128"/>
      <c r="MB54" s="125">
        <f>IF(ISBLANK($MG$3),"",IF(ISBLANK(Tipy!KF48),0,IF(AND(Tipy!KF48=Výsledky!$ME$3,Tipy!KH48=Výsledky!$MG$3),60,0)))</f>
        <v>0</v>
      </c>
      <c r="MC54" s="125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25">
        <f>IF(ISBLANK($MG$3),"",IF(OR(Tipy!KI48=Výsledky!$MB$6,Tipy!KI48=Výsledky!$MB$7,Tipy!KI48=Výsledky!$MB$8,Tipy!KI48=Výsledky!$MB$9),IF(VLOOKUP(Tipy!KI48,'Kategórie hráčov'!$A$2:$B$55,2,FALSE)=30,30,20),0))</f>
        <v>0</v>
      </c>
      <c r="ME54" s="125">
        <f>IF(ISBLANK($MG$3),"",IF(OR(Tipy!KJ48=Výsledky!$ME$6,Tipy!KJ48=Výsledky!$ME$7,Tipy!KJ48=Výsledky!$ME$8,Tipy!KJ48=Výsledky!$ME$9),IF(VLOOKUP(Tipy!KJ48,'Kategórie hráčov'!$A$2:$B$55,2,FALSE)=30,30,20),0))</f>
        <v>0</v>
      </c>
      <c r="MF54" s="126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29" t="str">
        <f>IF(ISBLANK($MG$3),"",IF(ISBLANK(Tipy!KF48),"-",SUM(MB54:MF54)))</f>
        <v>-</v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>
        <f>IF(ISBLANK($MU$3),"",IF(ISBLANK(Tipy!KR48),0,IF(AND(Tipy!KR48=Výsledky!$MS$3,Tipy!KT48=Výsledky!$MU$3),60,0)))</f>
        <v>0</v>
      </c>
      <c r="MQ54" s="125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25">
        <f>IF(ISBLANK($MU$3),"",IF(OR(Tipy!KU48=Výsledky!$MP$6,Tipy!KU48=Výsledky!$MP$7,Tipy!KU48=Výsledky!$MP$8,Tipy!KU48=Výsledky!$MP$9),IF(VLOOKUP(Tipy!KU48,'Kategórie hráčov'!$A$2:$B$55,2,FALSE)=30,30,20),0))</f>
        <v>0</v>
      </c>
      <c r="MS54" s="125">
        <f>IF(ISBLANK($MU$3),"",IF(OR(Tipy!KV48=Výsledky!$MS$6,Tipy!KV48=Výsledky!$MS$7,Tipy!KV48=Výsledky!$MS$8,Tipy!KV48=Výsledky!$MS$9),IF(VLOOKUP(Tipy!KV48,'Kategórie hráčov'!$A$2:$B$55,2,FALSE)=30,30,20),0))</f>
        <v>0</v>
      </c>
      <c r="MT54" s="126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29" t="str">
        <f>IF(ISBLANK($MU$3),"",IF(ISBLANK(Tipy!KR48),"-",SUM(MP54:MT54)))</f>
        <v>-</v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>
        <f>IF(ISBLANK($NI$3),"",IF(ISBLANK(Tipy!LD48),0,IF(AND(Tipy!LD48=Výsledky!$NG$3,Tipy!LF48=Výsledky!$NI$3),60,0)))</f>
        <v>0</v>
      </c>
      <c r="NE54" s="125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25">
        <f>IF(ISBLANK($NI$3),"",IF(OR(Tipy!LG48=Výsledky!$ND$6,Tipy!LG48=Výsledky!$ND$7,Tipy!LG48=Výsledky!$ND$8,Tipy!LG48=Výsledky!$ND$9),IF(VLOOKUP(Tipy!LG48,'Kategórie hráčov'!$A$2:$B$55,2,FALSE)=30,30,20),0))</f>
        <v>0</v>
      </c>
      <c r="NG54" s="125">
        <f>IF(ISBLANK($NI$3),"",IF(OR(Tipy!LH48=Výsledky!$NG$6,Tipy!LH48=Výsledky!$NG$7,Tipy!LH48=Výsledky!$NG$8,Tipy!LH48=Výsledky!$NG$9),IF(VLOOKUP(Tipy!LH48,'Kategórie hráčov'!$A$2:$B$55,2,FALSE)=30,30,20),0))</f>
        <v>0</v>
      </c>
      <c r="NH54" s="126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29" t="str">
        <f>IF(ISBLANK($NI$3),"",IF(ISBLANK(Tipy!LD48),"-",SUM(ND54:NH54)))</f>
        <v>-</v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>
        <f>IF(ISBLANK($NW$3),"",IF(ISBLANK(Tipy!LP48),0,IF(AND(Tipy!LP48=Výsledky!$NU$3,Tipy!LR48=Výsledky!$NW$3),60,0)))</f>
        <v>0</v>
      </c>
      <c r="NS54" s="125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25">
        <f>IF(ISBLANK($NW$3),"",IF(OR(Tipy!LS48=Výsledky!$NR$6,Tipy!LS48=Výsledky!$NR$7,Tipy!LS48=Výsledky!$NR$8,Tipy!LS48=Výsledky!$NR$9),IF(VLOOKUP(Tipy!LS48,'Kategórie hráčov'!$A$2:$B$55,2,FALSE)=30,30,20),0))</f>
        <v>0</v>
      </c>
      <c r="NU54" s="125">
        <f>IF(ISBLANK($NW$3),"",IF(OR(Tipy!LT48=Výsledky!$NU$6,Tipy!LT48=Výsledky!$NU$7,Tipy!LT48=Výsledky!$NU$8,Tipy!LT48=Výsledky!$NU$9),IF(VLOOKUP(Tipy!LT48,'Kategórie hráčov'!$A$2:$B$55,2,FALSE)=30,30,20),0))</f>
        <v>0</v>
      </c>
      <c r="NV54" s="126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29" t="str">
        <f>IF(ISBLANK($NW$3),"",IF(ISBLANK(Tipy!LP48),"-",SUM(NR54:NV54)))</f>
        <v>-</v>
      </c>
      <c r="NX54" s="128"/>
      <c r="NY54" s="125">
        <f>IF(ISBLANK($OD$3),"",IF(ISBLANK(Tipy!LV48),0,IF(AND(Tipy!LV48=Výsledky!$OB$3,Tipy!LX48=Výsledky!$OD$3),60,0)))</f>
        <v>0</v>
      </c>
      <c r="NZ54" s="125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25">
        <f>IF(ISBLANK($OD$3),"",IF(OR(Tipy!LY48=Výsledky!$NY$6,Tipy!LY48=Výsledky!$NY$7,Tipy!LY48=Výsledky!$NY$8,Tipy!LY48=Výsledky!$NY$9),IF(VLOOKUP(Tipy!LY48,'Kategórie hráčov'!$A$2:$B$55,2,FALSE)=30,30,20),0))</f>
        <v>0</v>
      </c>
      <c r="OB54" s="125">
        <f>IF(ISBLANK($OD$3),"",IF(OR(Tipy!LZ48=Výsledky!$OB$6,Tipy!LZ48=Výsledky!$OB$7,Tipy!LZ48=Výsledky!$OB$8,Tipy!LZ48=Výsledky!$OB$9),IF(VLOOKUP(Tipy!LZ48,'Kategórie hráčov'!$A$2:$B$55,2,FALSE)=30,30,20),0))</f>
        <v>0</v>
      </c>
      <c r="OC54" s="126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29" t="str">
        <f>IF(ISBLANK($OD$3),"",IF(ISBLANK(Tipy!LV48),"-",SUM(NY54:OC54)))</f>
        <v>-</v>
      </c>
      <c r="OE54" s="128"/>
      <c r="OF54" s="125">
        <f>IF(ISBLANK($OK$3),"",IF(ISBLANK(Tipy!MB48),0,IF(AND(Tipy!MB48=Výsledky!$OI$3,Tipy!MD48=Výsledky!$OK$3),60,0)))</f>
        <v>0</v>
      </c>
      <c r="OG54" s="125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25">
        <f>IF(ISBLANK($OK$3),"",IF(OR(Tipy!ME48=Výsledky!$OF$6,Tipy!ME48=Výsledky!$OF$7,Tipy!ME48=Výsledky!$OF$8,Tipy!ME48=Výsledky!$OF$9),IF(VLOOKUP(Tipy!ME48,'Kategórie hráčov'!$A$2:$B$55,2,FALSE)=30,30,20),0))</f>
        <v>0</v>
      </c>
      <c r="OI54" s="125">
        <f>IF(ISBLANK($OK$3),"",IF(OR(Tipy!MF48=Výsledky!$OI$6,Tipy!MF48=Výsledky!$OI$7,Tipy!MF48=Výsledky!$OI$8,Tipy!MF48=Výsledky!$OI$9),IF(VLOOKUP(Tipy!MF48,'Kategórie hráčov'!$A$2:$B$55,2,FALSE)=30,30,20),0))</f>
        <v>0</v>
      </c>
      <c r="OJ54" s="126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29" t="str">
        <f>IF(ISBLANK($OK$3),"",IF(ISBLANK(Tipy!MB48),"-",SUM(OF54:OJ54)))</f>
        <v>-</v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>
        <f>IF(ISBLANK($OY$3),"",IF(ISBLANK(Tipy!MN48),0,IF(AND(Tipy!MN48=Výsledky!$OW$3,Tipy!MP48=Výsledky!$OY$3),60,0)))</f>
        <v>0</v>
      </c>
      <c r="OU54" s="125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125">
        <f>IF(ISBLANK($OY$3),"",IF(OR(Tipy!MQ48=Výsledky!$OT$6,Tipy!MQ48=Výsledky!$OT$7,Tipy!MQ48=Výsledky!$OT$8,Tipy!MQ48=Výsledky!$OT$9),IF(VLOOKUP(Tipy!MQ48,'Kategórie hráčov'!$A$2:$B$55,2,FALSE)=30,30,20),0))</f>
        <v>0</v>
      </c>
      <c r="OW54" s="125">
        <f>IF(ISBLANK($OY$3),"",IF(OR(Tipy!MR48=Výsledky!$OW$6,Tipy!MR48=Výsledky!$OW$7,Tipy!MR48=Výsledky!$OW$8,Tipy!MR48=Výsledky!$OW$9),IF(VLOOKUP(Tipy!MR48,'Kategórie hráčov'!$A$2:$B$55,2,FALSE)=30,30,20),0))</f>
        <v>0</v>
      </c>
      <c r="OX54" s="126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129" t="str">
        <f>IF(ISBLANK($OY$3),"",IF(ISBLANK(Tipy!MN48),"-",SUM(OT54:OX54)))</f>
        <v>-</v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>
        <f>IF(ISBLANK($PM$3),"",IF(ISBLANK(Tipy!MZ48),0,IF(AND(Tipy!MZ48=Výsledky!$PK$3,Tipy!NB48=Výsledky!$PM$3),60,0)))</f>
        <v>0</v>
      </c>
      <c r="PI54" s="125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>0</v>
      </c>
      <c r="PJ54" s="125">
        <f>IF(ISBLANK($PM$3),"",IF(OR(Tipy!NC48=Výsledky!$PH$6,Tipy!NC48=Výsledky!$PH$7,Tipy!NC48=Výsledky!$PH$8,Tipy!NC48=Výsledky!$PH$9),IF(VLOOKUP(Tipy!NC48,'Kategórie hráčov'!$A$2:$B$55,2,FALSE)=30,30,20),0))</f>
        <v>0</v>
      </c>
      <c r="PK54" s="125">
        <f>IF(ISBLANK($PM$3),"",IF(OR(Tipy!ND48=Výsledky!$PK$6,Tipy!ND48=Výsledky!$PK$7,Tipy!ND48=Výsledky!$PK$8,Tipy!ND48=Výsledky!$PK$9),IF(VLOOKUP(Tipy!ND48,'Kategórie hráčov'!$A$2:$B$55,2,FALSE)=30,30,20),0))</f>
        <v>0</v>
      </c>
      <c r="PL54" s="126">
        <f>IF(ISBLANK($PM$3),"",IF(ISBLANK(Tipy!MZ48),0,IF(OR(AND(Tipy!MZ48=Výsledky!$PK$3,OR(Tipy!NB48=Výsledky!$PM$3+1,Tipy!NB48=Výsledky!$PM$3-1)),AND(Tipy!NB48=Výsledky!$PM$3,OR(Tipy!MZ48=Výsledky!$PK$3+1,Tipy!MZ48=Výsledky!$PK$3-1))),10,0)))</f>
        <v>0</v>
      </c>
      <c r="PM54" s="129" t="str">
        <f>IF(ISBLANK($PM$3),"",IF(ISBLANK(Tipy!MZ48),"-",SUM(PH54:PL54)))</f>
        <v>-</v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5" x14ac:dyDescent="0.2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>
        <f>IF(ISBLANK($CA$3),"",IF(ISBLANK(Tipy!BL49),0,IF(AND(Tipy!BL49=Výsledky!$BY$3,Tipy!BN49=Výsledky!$CA$3),60,0)))</f>
        <v>0</v>
      </c>
      <c r="BW55" s="125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25">
        <f>IF(ISBLANK($CA$3),"",IF(OR(Tipy!BO49=Výsledky!$BV$6,Tipy!BO49=Výsledky!$BV$7,Tipy!BO49=Výsledky!$BV$8,Tipy!BO49=Výsledky!$BV$9),IF(VLOOKUP(Tipy!BO49,'Kategórie hráčov'!$A$2:$B$55,2,FALSE)=30,30,20),0))</f>
        <v>0</v>
      </c>
      <c r="BY55" s="125">
        <f>IF(ISBLANK($CA$3),"",IF(OR(Tipy!BP49=Výsledky!$BY$6,Tipy!BP49=Výsledky!$BY$7,Tipy!BP49=Výsledky!$BY$8,Tipy!BP49=Výsledky!$BY$9),IF(VLOOKUP(Tipy!BP49,'Kategórie hráčov'!$A$2:$B$55,2,FALSE)=30,30,20),0))</f>
        <v>0</v>
      </c>
      <c r="BZ55" s="126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29" t="str">
        <f>IF(ISBLANK($CA$3),"",IF(ISBLANK(Tipy!BL49),"-",SUM(BV55:BZ55)))</f>
        <v>-</v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>
        <f>IF(ISBLANK($LL$3),"",IF(ISBLANK(Tipy!JN49),0,IF(AND(Tipy!JN49=Výsledky!$LJ$3,Tipy!JP49=Výsledky!$LL$3),60,0)))</f>
        <v>0</v>
      </c>
      <c r="LH55" s="125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25">
        <f>IF(ISBLANK($LL$3),"",IF(OR(Tipy!JQ49=Výsledky!$LG$6,Tipy!JQ49=Výsledky!$LG$7,Tipy!JQ49=Výsledky!$LG$8,Tipy!JQ49=Výsledky!$LG$9),IF(VLOOKUP(Tipy!JQ49,'Kategórie hráčov'!$A$2:$B$55,2,FALSE)=30,30,20),0))</f>
        <v>0</v>
      </c>
      <c r="LJ55" s="125">
        <f>IF(ISBLANK($LL$3),"",IF(OR(Tipy!JR49=Výsledky!$LJ$6,Tipy!JR49=Výsledky!$LJ$7,Tipy!JR49=Výsledky!$LJ$8,Tipy!JR49=Výsledky!$LJ$9),IF(VLOOKUP(Tipy!JR49,'Kategórie hráčov'!$A$2:$B$55,2,FALSE)=30,30,20),0))</f>
        <v>0</v>
      </c>
      <c r="LK55" s="126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29" t="str">
        <f>IF(ISBLANK($LL$3),"",IF(ISBLANK(Tipy!JN49),"-",SUM(LG55:LK55)))</f>
        <v>-</v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>
        <f>IF(ISBLANK($LZ$3),"",IF(ISBLANK(Tipy!JZ49),0,IF(AND(Tipy!JZ49=Výsledky!$LX$3,Tipy!KB49=Výsledky!$LZ$3),60,0)))</f>
        <v>0</v>
      </c>
      <c r="LV55" s="12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5">
        <f>IF(ISBLANK($LZ$3),"",IF(OR(Tipy!KC49=Výsledky!$LU$6,Tipy!KC49=Výsledky!$LU$7,Tipy!KC49=Výsledky!$LU$8,Tipy!KC49=Výsledky!$LU$9),IF(VLOOKUP(Tipy!KC49,'Kategórie hráčov'!$A$2:$B$69,2,FALSE)=30,30,20),0))</f>
        <v>0</v>
      </c>
      <c r="LX55" s="125">
        <f>IF(ISBLANK($LZ$3),"",IF(OR(Tipy!KD49=Výsledky!$LX$6,Tipy!KD49=Výsledky!$LX$7,Tipy!KD49=Výsledky!$LX$8,Tipy!KD49=Výsledky!$LX$9),IF(VLOOKUP(Tipy!KD49,'Kategórie hráčov'!$A$2:$B$69,2,FALSE)=30,30,20),0))</f>
        <v>0</v>
      </c>
      <c r="LY55" s="12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9" t="str">
        <f>IF(ISBLANK($LZ$3),"",IF(ISBLANK(Tipy!JZ49),"-",SUM(LU55:LY55)))</f>
        <v>-</v>
      </c>
      <c r="MA55" s="128"/>
      <c r="MB55" s="125">
        <f>IF(ISBLANK($MG$3),"",IF(ISBLANK(Tipy!KF49),0,IF(AND(Tipy!KF49=Výsledky!$ME$3,Tipy!KH49=Výsledky!$MG$3),60,0)))</f>
        <v>0</v>
      </c>
      <c r="MC55" s="125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25">
        <f>IF(ISBLANK($MG$3),"",IF(OR(Tipy!KI49=Výsledky!$MB$6,Tipy!KI49=Výsledky!$MB$7,Tipy!KI49=Výsledky!$MB$8,Tipy!KI49=Výsledky!$MB$9),IF(VLOOKUP(Tipy!KI49,'Kategórie hráčov'!$A$2:$B$55,2,FALSE)=30,30,20),0))</f>
        <v>0</v>
      </c>
      <c r="ME55" s="125">
        <f>IF(ISBLANK($MG$3),"",IF(OR(Tipy!KJ49=Výsledky!$ME$6,Tipy!KJ49=Výsledky!$ME$7,Tipy!KJ49=Výsledky!$ME$8,Tipy!KJ49=Výsledky!$ME$9),IF(VLOOKUP(Tipy!KJ49,'Kategórie hráčov'!$A$2:$B$55,2,FALSE)=30,30,20),0))</f>
        <v>0</v>
      </c>
      <c r="MF55" s="126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29" t="str">
        <f>IF(ISBLANK($MG$3),"",IF(ISBLANK(Tipy!KF49),"-",SUM(MB55:MF55)))</f>
        <v>-</v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>
        <f>IF(ISBLANK($MU$3),"",IF(ISBLANK(Tipy!KR49),0,IF(AND(Tipy!KR49=Výsledky!$MS$3,Tipy!KT49=Výsledky!$MU$3),60,0)))</f>
        <v>0</v>
      </c>
      <c r="MQ55" s="125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25">
        <f>IF(ISBLANK($MU$3),"",IF(OR(Tipy!KU49=Výsledky!$MP$6,Tipy!KU49=Výsledky!$MP$7,Tipy!KU49=Výsledky!$MP$8,Tipy!KU49=Výsledky!$MP$9),IF(VLOOKUP(Tipy!KU49,'Kategórie hráčov'!$A$2:$B$55,2,FALSE)=30,30,20),0))</f>
        <v>0</v>
      </c>
      <c r="MS55" s="125">
        <f>IF(ISBLANK($MU$3),"",IF(OR(Tipy!KV49=Výsledky!$MS$6,Tipy!KV49=Výsledky!$MS$7,Tipy!KV49=Výsledky!$MS$8,Tipy!KV49=Výsledky!$MS$9),IF(VLOOKUP(Tipy!KV49,'Kategórie hráčov'!$A$2:$B$55,2,FALSE)=30,30,20),0))</f>
        <v>0</v>
      </c>
      <c r="MT55" s="126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29" t="str">
        <f>IF(ISBLANK($MU$3),"",IF(ISBLANK(Tipy!KR49),"-",SUM(MP55:MT55)))</f>
        <v>-</v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>
        <f>IF(ISBLANK($NI$3),"",IF(ISBLANK(Tipy!LD49),0,IF(AND(Tipy!LD49=Výsledky!$NG$3,Tipy!LF49=Výsledky!$NI$3),60,0)))</f>
        <v>0</v>
      </c>
      <c r="NE55" s="125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25">
        <f>IF(ISBLANK($NI$3),"",IF(OR(Tipy!LG49=Výsledky!$ND$6,Tipy!LG49=Výsledky!$ND$7,Tipy!LG49=Výsledky!$ND$8,Tipy!LG49=Výsledky!$ND$9),IF(VLOOKUP(Tipy!LG49,'Kategórie hráčov'!$A$2:$B$55,2,FALSE)=30,30,20),0))</f>
        <v>0</v>
      </c>
      <c r="NG55" s="125">
        <f>IF(ISBLANK($NI$3),"",IF(OR(Tipy!LH49=Výsledky!$NG$6,Tipy!LH49=Výsledky!$NG$7,Tipy!LH49=Výsledky!$NG$8,Tipy!LH49=Výsledky!$NG$9),IF(VLOOKUP(Tipy!LH49,'Kategórie hráčov'!$A$2:$B$55,2,FALSE)=30,30,20),0))</f>
        <v>0</v>
      </c>
      <c r="NH55" s="126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29" t="str">
        <f>IF(ISBLANK($NI$3),"",IF(ISBLANK(Tipy!LD49),"-",SUM(ND55:NH55)))</f>
        <v>-</v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>
        <f>IF(ISBLANK($NW$3),"",IF(ISBLANK(Tipy!LP49),0,IF(AND(Tipy!LP49=Výsledky!$NU$3,Tipy!LR49=Výsledky!$NW$3),60,0)))</f>
        <v>0</v>
      </c>
      <c r="NS55" s="125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25">
        <f>IF(ISBLANK($NW$3),"",IF(OR(Tipy!LS49=Výsledky!$NR$6,Tipy!LS49=Výsledky!$NR$7,Tipy!LS49=Výsledky!$NR$8,Tipy!LS49=Výsledky!$NR$9),IF(VLOOKUP(Tipy!LS49,'Kategórie hráčov'!$A$2:$B$55,2,FALSE)=30,30,20),0))</f>
        <v>0</v>
      </c>
      <c r="NU55" s="125">
        <f>IF(ISBLANK($NW$3),"",IF(OR(Tipy!LT49=Výsledky!$NU$6,Tipy!LT49=Výsledky!$NU$7,Tipy!LT49=Výsledky!$NU$8,Tipy!LT49=Výsledky!$NU$9),IF(VLOOKUP(Tipy!LT49,'Kategórie hráčov'!$A$2:$B$55,2,FALSE)=30,30,20),0))</f>
        <v>0</v>
      </c>
      <c r="NV55" s="126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29" t="str">
        <f>IF(ISBLANK($NW$3),"",IF(ISBLANK(Tipy!LP49),"-",SUM(NR55:NV55)))</f>
        <v>-</v>
      </c>
      <c r="NX55" s="128"/>
      <c r="NY55" s="125">
        <f>IF(ISBLANK($OD$3),"",IF(ISBLANK(Tipy!LV49),0,IF(AND(Tipy!LV49=Výsledky!$OB$3,Tipy!LX49=Výsledky!$OD$3),60,0)))</f>
        <v>0</v>
      </c>
      <c r="NZ55" s="125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25">
        <f>IF(ISBLANK($OD$3),"",IF(OR(Tipy!LY49=Výsledky!$NY$6,Tipy!LY49=Výsledky!$NY$7,Tipy!LY49=Výsledky!$NY$8,Tipy!LY49=Výsledky!$NY$9),IF(VLOOKUP(Tipy!LY49,'Kategórie hráčov'!$A$2:$B$55,2,FALSE)=30,30,20),0))</f>
        <v>0</v>
      </c>
      <c r="OB55" s="125">
        <f>IF(ISBLANK($OD$3),"",IF(OR(Tipy!LZ49=Výsledky!$OB$6,Tipy!LZ49=Výsledky!$OB$7,Tipy!LZ49=Výsledky!$OB$8,Tipy!LZ49=Výsledky!$OB$9),IF(VLOOKUP(Tipy!LZ49,'Kategórie hráčov'!$A$2:$B$55,2,FALSE)=30,30,20),0))</f>
        <v>0</v>
      </c>
      <c r="OC55" s="126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29" t="str">
        <f>IF(ISBLANK($OD$3),"",IF(ISBLANK(Tipy!LV49),"-",SUM(NY55:OC55)))</f>
        <v>-</v>
      </c>
      <c r="OE55" s="128"/>
      <c r="OF55" s="125">
        <f>IF(ISBLANK($OK$3),"",IF(ISBLANK(Tipy!MB49),0,IF(AND(Tipy!MB49=Výsledky!$OI$3,Tipy!MD49=Výsledky!$OK$3),60,0)))</f>
        <v>0</v>
      </c>
      <c r="OG55" s="125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25">
        <f>IF(ISBLANK($OK$3),"",IF(OR(Tipy!ME49=Výsledky!$OF$6,Tipy!ME49=Výsledky!$OF$7,Tipy!ME49=Výsledky!$OF$8,Tipy!ME49=Výsledky!$OF$9),IF(VLOOKUP(Tipy!ME49,'Kategórie hráčov'!$A$2:$B$55,2,FALSE)=30,30,20),0))</f>
        <v>0</v>
      </c>
      <c r="OI55" s="125">
        <f>IF(ISBLANK($OK$3),"",IF(OR(Tipy!MF49=Výsledky!$OI$6,Tipy!MF49=Výsledky!$OI$7,Tipy!MF49=Výsledky!$OI$8,Tipy!MF49=Výsledky!$OI$9),IF(VLOOKUP(Tipy!MF49,'Kategórie hráčov'!$A$2:$B$55,2,FALSE)=30,30,20),0))</f>
        <v>0</v>
      </c>
      <c r="OJ55" s="126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29" t="str">
        <f>IF(ISBLANK($OK$3),"",IF(ISBLANK(Tipy!MB49),"-",SUM(OF55:OJ55)))</f>
        <v>-</v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>
        <f>IF(ISBLANK($OY$3),"",IF(ISBLANK(Tipy!MN49),0,IF(AND(Tipy!MN49=Výsledky!$OW$3,Tipy!MP49=Výsledky!$OY$3),60,0)))</f>
        <v>0</v>
      </c>
      <c r="OU55" s="125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125">
        <f>IF(ISBLANK($OY$3),"",IF(OR(Tipy!MQ49=Výsledky!$OT$6,Tipy!MQ49=Výsledky!$OT$7,Tipy!MQ49=Výsledky!$OT$8,Tipy!MQ49=Výsledky!$OT$9),IF(VLOOKUP(Tipy!MQ49,'Kategórie hráčov'!$A$2:$B$55,2,FALSE)=30,30,20),0))</f>
        <v>0</v>
      </c>
      <c r="OW55" s="125">
        <f>IF(ISBLANK($OY$3),"",IF(OR(Tipy!MR49=Výsledky!$OW$6,Tipy!MR49=Výsledky!$OW$7,Tipy!MR49=Výsledky!$OW$8,Tipy!MR49=Výsledky!$OW$9),IF(VLOOKUP(Tipy!MR49,'Kategórie hráčov'!$A$2:$B$55,2,FALSE)=30,30,20),0))</f>
        <v>0</v>
      </c>
      <c r="OX55" s="126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129" t="str">
        <f>IF(ISBLANK($OY$3),"",IF(ISBLANK(Tipy!MN49),"-",SUM(OT55:OX55)))</f>
        <v>-</v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>
        <f>IF(ISBLANK($PM$3),"",IF(ISBLANK(Tipy!MZ49),0,IF(AND(Tipy!MZ49=Výsledky!$PK$3,Tipy!NB49=Výsledky!$PM$3),60,0)))</f>
        <v>0</v>
      </c>
      <c r="PI55" s="125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>0</v>
      </c>
      <c r="PJ55" s="125">
        <f>IF(ISBLANK($PM$3),"",IF(OR(Tipy!NC49=Výsledky!$PH$6,Tipy!NC49=Výsledky!$PH$7,Tipy!NC49=Výsledky!$PH$8,Tipy!NC49=Výsledky!$PH$9),IF(VLOOKUP(Tipy!NC49,'Kategórie hráčov'!$A$2:$B$55,2,FALSE)=30,30,20),0))</f>
        <v>0</v>
      </c>
      <c r="PK55" s="125">
        <f>IF(ISBLANK($PM$3),"",IF(OR(Tipy!ND49=Výsledky!$PK$6,Tipy!ND49=Výsledky!$PK$7,Tipy!ND49=Výsledky!$PK$8,Tipy!ND49=Výsledky!$PK$9),IF(VLOOKUP(Tipy!ND49,'Kategórie hráčov'!$A$2:$B$55,2,FALSE)=30,30,20),0))</f>
        <v>0</v>
      </c>
      <c r="PL55" s="126">
        <f>IF(ISBLANK($PM$3),"",IF(ISBLANK(Tipy!MZ49),0,IF(OR(AND(Tipy!MZ49=Výsledky!$PK$3,OR(Tipy!NB49=Výsledky!$PM$3+1,Tipy!NB49=Výsledky!$PM$3-1)),AND(Tipy!NB49=Výsledky!$PM$3,OR(Tipy!MZ49=Výsledky!$PK$3+1,Tipy!MZ49=Výsledky!$PK$3-1))),10,0)))</f>
        <v>0</v>
      </c>
      <c r="PM55" s="129" t="str">
        <f>IF(ISBLANK($PM$3),"",IF(ISBLANK(Tipy!MZ49),"-",SUM(PH55:PL55)))</f>
        <v>-</v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5" x14ac:dyDescent="0.2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>
        <f>IF(ISBLANK($CA$3),"",IF(ISBLANK(Tipy!BL50),0,IF(AND(Tipy!BL50=Výsledky!$BY$3,Tipy!BN50=Výsledky!$CA$3),60,0)))</f>
        <v>0</v>
      </c>
      <c r="BW56" s="125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125">
        <f>IF(ISBLANK($CA$3),"",IF(OR(Tipy!BO50=Výsledky!$BV$6,Tipy!BO50=Výsledky!$BV$7,Tipy!BO50=Výsledky!$BV$8,Tipy!BO50=Výsledky!$BV$9),IF(VLOOKUP(Tipy!BO50,'Kategórie hráčov'!$A$2:$B$55,2,FALSE)=30,30,20),0))</f>
        <v>0</v>
      </c>
      <c r="BY56" s="125">
        <f>IF(ISBLANK($CA$3),"",IF(OR(Tipy!BP50=Výsledky!$BY$6,Tipy!BP50=Výsledky!$BY$7,Tipy!BP50=Výsledky!$BY$8,Tipy!BP50=Výsledky!$BY$9),IF(VLOOKUP(Tipy!BP50,'Kategórie hráčov'!$A$2:$B$55,2,FALSE)=30,30,20),0))</f>
        <v>0</v>
      </c>
      <c r="BZ56" s="126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29">
        <f>IF(ISBLANK($CA$3),"",IF(ISBLANK(Tipy!BL50),"-",SUM(BV56:BZ56)))</f>
        <v>0</v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>
        <f>IF(ISBLANK($LL$3),"",IF(ISBLANK(Tipy!JN50),0,IF(AND(Tipy!JN50=Výsledky!$LJ$3,Tipy!JP50=Výsledky!$LL$3),60,0)))</f>
        <v>0</v>
      </c>
      <c r="LH56" s="125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20</v>
      </c>
      <c r="LI56" s="125">
        <f>IF(ISBLANK($LL$3),"",IF(OR(Tipy!JQ50=Výsledky!$LG$6,Tipy!JQ50=Výsledky!$LG$7,Tipy!JQ50=Výsledky!$LG$8,Tipy!JQ50=Výsledky!$LG$9),IF(VLOOKUP(Tipy!JQ50,'Kategórie hráčov'!$A$2:$B$55,2,FALSE)=30,30,20),0))</f>
        <v>20</v>
      </c>
      <c r="LJ56" s="125">
        <f>IF(ISBLANK($LL$3),"",IF(OR(Tipy!JR50=Výsledky!$LJ$6,Tipy!JR50=Výsledky!$LJ$7,Tipy!JR50=Výsledky!$LJ$8,Tipy!JR50=Výsledky!$LJ$9),IF(VLOOKUP(Tipy!JR50,'Kategórie hráčov'!$A$2:$B$55,2,FALSE)=30,30,20),0))</f>
        <v>0</v>
      </c>
      <c r="LK56" s="126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29">
        <f>IF(ISBLANK($LL$3),"",IF(ISBLANK(Tipy!JN50),"-",SUM(LG56:LK56)))</f>
        <v>40</v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>
        <f>IF(ISBLANK($LZ$3),"",IF(ISBLANK(Tipy!JZ50),0,IF(AND(Tipy!JZ50=Výsledky!$LX$3,Tipy!KB50=Výsledky!$LZ$3),60,0)))</f>
        <v>0</v>
      </c>
      <c r="LV56" s="12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5">
        <f>IF(ISBLANK($LZ$3),"",IF(OR(Tipy!KC50=Výsledky!$LU$6,Tipy!KC50=Výsledky!$LU$7,Tipy!KC50=Výsledky!$LU$8,Tipy!KC50=Výsledky!$LU$9),IF(VLOOKUP(Tipy!KC50,'Kategórie hráčov'!$A$2:$B$69,2,FALSE)=30,30,20),0))</f>
        <v>20</v>
      </c>
      <c r="LX56" s="125">
        <f>IF(ISBLANK($LZ$3),"",IF(OR(Tipy!KD50=Výsledky!$LX$6,Tipy!KD50=Výsledky!$LX$7,Tipy!KD50=Výsledky!$LX$8,Tipy!KD50=Výsledky!$LX$9),IF(VLOOKUP(Tipy!KD50,'Kategórie hráčov'!$A$2:$B$69,2,FALSE)=30,30,20),0))</f>
        <v>0</v>
      </c>
      <c r="LY56" s="12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9">
        <f>IF(ISBLANK($LZ$3),"",IF(ISBLANK(Tipy!JZ50),"-",SUM(LU56:LY56)))</f>
        <v>20</v>
      </c>
      <c r="MA56" s="128"/>
      <c r="MB56" s="125">
        <f>IF(ISBLANK($MG$3),"",IF(ISBLANK(Tipy!KF50),0,IF(AND(Tipy!KF50=Výsledky!$ME$3,Tipy!KH50=Výsledky!$MG$3),60,0)))</f>
        <v>0</v>
      </c>
      <c r="MC56" s="125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25">
        <f>IF(ISBLANK($MG$3),"",IF(OR(Tipy!KI50=Výsledky!$MB$6,Tipy!KI50=Výsledky!$MB$7,Tipy!KI50=Výsledky!$MB$8,Tipy!KI50=Výsledky!$MB$9),IF(VLOOKUP(Tipy!KI50,'Kategórie hráčov'!$A$2:$B$55,2,FALSE)=30,30,20),0))</f>
        <v>20</v>
      </c>
      <c r="ME56" s="125">
        <f>IF(ISBLANK($MG$3),"",IF(OR(Tipy!KJ50=Výsledky!$ME$6,Tipy!KJ50=Výsledky!$ME$7,Tipy!KJ50=Výsledky!$ME$8,Tipy!KJ50=Výsledky!$ME$9),IF(VLOOKUP(Tipy!KJ50,'Kategórie hráčov'!$A$2:$B$55,2,FALSE)=30,30,20),0))</f>
        <v>0</v>
      </c>
      <c r="MF56" s="126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29">
        <f>IF(ISBLANK($MG$3),"",IF(ISBLANK(Tipy!KF50),"-",SUM(MB56:MF56)))</f>
        <v>20</v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>
        <f>IF(ISBLANK($MU$3),"",IF(ISBLANK(Tipy!KR50),0,IF(AND(Tipy!KR50=Výsledky!$MS$3,Tipy!KT50=Výsledky!$MU$3),60,0)))</f>
        <v>0</v>
      </c>
      <c r="MQ56" s="125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20</v>
      </c>
      <c r="MR56" s="125">
        <f>IF(ISBLANK($MU$3),"",IF(OR(Tipy!KU50=Výsledky!$MP$6,Tipy!KU50=Výsledky!$MP$7,Tipy!KU50=Výsledky!$MP$8,Tipy!KU50=Výsledky!$MP$9),IF(VLOOKUP(Tipy!KU50,'Kategórie hráčov'!$A$2:$B$55,2,FALSE)=30,30,20),0))</f>
        <v>20</v>
      </c>
      <c r="MS56" s="125">
        <f>IF(ISBLANK($MU$3),"",IF(OR(Tipy!KV50=Výsledky!$MS$6,Tipy!KV50=Výsledky!$MS$7,Tipy!KV50=Výsledky!$MS$8,Tipy!KV50=Výsledky!$MS$9),IF(VLOOKUP(Tipy!KV50,'Kategórie hráčov'!$A$2:$B$55,2,FALSE)=30,30,20),0))</f>
        <v>0</v>
      </c>
      <c r="MT56" s="126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29">
        <f>IF(ISBLANK($MU$3),"",IF(ISBLANK(Tipy!KR50),"-",SUM(MP56:MT56)))</f>
        <v>40</v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>
        <f>IF(ISBLANK($NI$3),"",IF(ISBLANK(Tipy!LD50),0,IF(AND(Tipy!LD50=Výsledky!$NG$3,Tipy!LF50=Výsledky!$NI$3),60,0)))</f>
        <v>0</v>
      </c>
      <c r="NE56" s="125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20</v>
      </c>
      <c r="NF56" s="125">
        <f>IF(ISBLANK($NI$3),"",IF(OR(Tipy!LG50=Výsledky!$ND$6,Tipy!LG50=Výsledky!$ND$7,Tipy!LG50=Výsledky!$ND$8,Tipy!LG50=Výsledky!$ND$9),IF(VLOOKUP(Tipy!LG50,'Kategórie hráčov'!$A$2:$B$55,2,FALSE)=30,30,20),0))</f>
        <v>20</v>
      </c>
      <c r="NG56" s="125">
        <f>IF(ISBLANK($NI$3),"",IF(OR(Tipy!LH50=Výsledky!$NG$6,Tipy!LH50=Výsledky!$NG$7,Tipy!LH50=Výsledky!$NG$8,Tipy!LH50=Výsledky!$NG$9),IF(VLOOKUP(Tipy!LH50,'Kategórie hráčov'!$A$2:$B$55,2,FALSE)=30,30,20),0))</f>
        <v>0</v>
      </c>
      <c r="NH56" s="126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29">
        <f>IF(ISBLANK($NI$3),"",IF(ISBLANK(Tipy!LD50),"-",SUM(ND56:NH56)))</f>
        <v>40</v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>
        <f>IF(ISBLANK($NW$3),"",IF(ISBLANK(Tipy!LP50),0,IF(AND(Tipy!LP50=Výsledky!$NU$3,Tipy!LR50=Výsledky!$NW$3),60,0)))</f>
        <v>0</v>
      </c>
      <c r="NS56" s="125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20</v>
      </c>
      <c r="NT56" s="125">
        <f>IF(ISBLANK($NW$3),"",IF(OR(Tipy!LS50=Výsledky!$NR$6,Tipy!LS50=Výsledky!$NR$7,Tipy!LS50=Výsledky!$NR$8,Tipy!LS50=Výsledky!$NR$9),IF(VLOOKUP(Tipy!LS50,'Kategórie hráčov'!$A$2:$B$55,2,FALSE)=30,30,20),0))</f>
        <v>0</v>
      </c>
      <c r="NU56" s="125">
        <f>IF(ISBLANK($NW$3),"",IF(OR(Tipy!LT50=Výsledky!$NU$6,Tipy!LT50=Výsledky!$NU$7,Tipy!LT50=Výsledky!$NU$8,Tipy!LT50=Výsledky!$NU$9),IF(VLOOKUP(Tipy!LT50,'Kategórie hráčov'!$A$2:$B$55,2,FALSE)=30,30,20),0))</f>
        <v>0</v>
      </c>
      <c r="NV56" s="126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29">
        <f>IF(ISBLANK($NW$3),"",IF(ISBLANK(Tipy!LP50),"-",SUM(NR56:NV56)))</f>
        <v>20</v>
      </c>
      <c r="NX56" s="128"/>
      <c r="NY56" s="125">
        <f>IF(ISBLANK($OD$3),"",IF(ISBLANK(Tipy!LV50),0,IF(AND(Tipy!LV50=Výsledky!$OB$3,Tipy!LX50=Výsledky!$OD$3),60,0)))</f>
        <v>0</v>
      </c>
      <c r="NZ56" s="125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20</v>
      </c>
      <c r="OA56" s="125">
        <f>IF(ISBLANK($OD$3),"",IF(OR(Tipy!LY50=Výsledky!$NY$6,Tipy!LY50=Výsledky!$NY$7,Tipy!LY50=Výsledky!$NY$8,Tipy!LY50=Výsledky!$NY$9),IF(VLOOKUP(Tipy!LY50,'Kategórie hráčov'!$A$2:$B$55,2,FALSE)=30,30,20),0))</f>
        <v>20</v>
      </c>
      <c r="OB56" s="125">
        <f>IF(ISBLANK($OD$3),"",IF(OR(Tipy!LZ50=Výsledky!$OB$6,Tipy!LZ50=Výsledky!$OB$7,Tipy!LZ50=Výsledky!$OB$8,Tipy!LZ50=Výsledky!$OB$9),IF(VLOOKUP(Tipy!LZ50,'Kategórie hráčov'!$A$2:$B$55,2,FALSE)=30,30,20),0))</f>
        <v>0</v>
      </c>
      <c r="OC56" s="126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29">
        <f>IF(ISBLANK($OD$3),"",IF(ISBLANK(Tipy!LV50),"-",SUM(NY56:OC56)))</f>
        <v>40</v>
      </c>
      <c r="OE56" s="128"/>
      <c r="OF56" s="125">
        <f>IF(ISBLANK($OK$3),"",IF(ISBLANK(Tipy!MB50),0,IF(AND(Tipy!MB50=Výsledky!$OI$3,Tipy!MD50=Výsledky!$OK$3),60,0)))</f>
        <v>0</v>
      </c>
      <c r="OG56" s="125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20</v>
      </c>
      <c r="OH56" s="125">
        <f>IF(ISBLANK($OK$3),"",IF(OR(Tipy!ME50=Výsledky!$OF$6,Tipy!ME50=Výsledky!$OF$7,Tipy!ME50=Výsledky!$OF$8,Tipy!ME50=Výsledky!$OF$9),IF(VLOOKUP(Tipy!ME50,'Kategórie hráčov'!$A$2:$B$55,2,FALSE)=30,30,20),0))</f>
        <v>20</v>
      </c>
      <c r="OI56" s="125">
        <f>IF(ISBLANK($OK$3),"",IF(OR(Tipy!MF50=Výsledky!$OI$6,Tipy!MF50=Výsledky!$OI$7,Tipy!MF50=Výsledky!$OI$8,Tipy!MF50=Výsledky!$OI$9),IF(VLOOKUP(Tipy!MF50,'Kategórie hráčov'!$A$2:$B$55,2,FALSE)=30,30,20),0))</f>
        <v>0</v>
      </c>
      <c r="OJ56" s="126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29">
        <f>IF(ISBLANK($OK$3),"",IF(ISBLANK(Tipy!MB50),"-",SUM(OF56:OJ56)))</f>
        <v>40</v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>
        <f>IF(ISBLANK($OY$3),"",IF(ISBLANK(Tipy!MN50),0,IF(AND(Tipy!MN50=Výsledky!$OW$3,Tipy!MP50=Výsledky!$OY$3),60,0)))</f>
        <v>0</v>
      </c>
      <c r="OU56" s="125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20</v>
      </c>
      <c r="OV56" s="125">
        <f>IF(ISBLANK($OY$3),"",IF(OR(Tipy!MQ50=Výsledky!$OT$6,Tipy!MQ50=Výsledky!$OT$7,Tipy!MQ50=Výsledky!$OT$8,Tipy!MQ50=Výsledky!$OT$9),IF(VLOOKUP(Tipy!MQ50,'Kategórie hráčov'!$A$2:$B$55,2,FALSE)=30,30,20),0))</f>
        <v>0</v>
      </c>
      <c r="OW56" s="125">
        <f>IF(ISBLANK($OY$3),"",IF(OR(Tipy!MR50=Výsledky!$OW$6,Tipy!MR50=Výsledky!$OW$7,Tipy!MR50=Výsledky!$OW$8,Tipy!MR50=Výsledky!$OW$9),IF(VLOOKUP(Tipy!MR50,'Kategórie hráčov'!$A$2:$B$55,2,FALSE)=30,30,20),0))</f>
        <v>20</v>
      </c>
      <c r="OX56" s="126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129">
        <f>IF(ISBLANK($OY$3),"",IF(ISBLANK(Tipy!MN50),"-",SUM(OT56:OX56)))</f>
        <v>40</v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>
        <f>IF(ISBLANK($PM$3),"",IF(ISBLANK(Tipy!MZ50),0,IF(AND(Tipy!MZ50=Výsledky!$PK$3,Tipy!NB50=Výsledky!$PM$3),60,0)))</f>
        <v>0</v>
      </c>
      <c r="PI56" s="125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>0</v>
      </c>
      <c r="PJ56" s="125">
        <f>IF(ISBLANK($PM$3),"",IF(OR(Tipy!NC50=Výsledky!$PH$6,Tipy!NC50=Výsledky!$PH$7,Tipy!NC50=Výsledky!$PH$8,Tipy!NC50=Výsledky!$PH$9),IF(VLOOKUP(Tipy!NC50,'Kategórie hráčov'!$A$2:$B$55,2,FALSE)=30,30,20),0))</f>
        <v>0</v>
      </c>
      <c r="PK56" s="125">
        <f>IF(ISBLANK($PM$3),"",IF(OR(Tipy!ND50=Výsledky!$PK$6,Tipy!ND50=Výsledky!$PK$7,Tipy!ND50=Výsledky!$PK$8,Tipy!ND50=Výsledky!$PK$9),IF(VLOOKUP(Tipy!ND50,'Kategórie hráčov'!$A$2:$B$55,2,FALSE)=30,30,20),0))</f>
        <v>20</v>
      </c>
      <c r="PL56" s="126">
        <f>IF(ISBLANK($PM$3),"",IF(ISBLANK(Tipy!MZ50),0,IF(OR(AND(Tipy!MZ50=Výsledky!$PK$3,OR(Tipy!NB50=Výsledky!$PM$3+1,Tipy!NB50=Výsledky!$PM$3-1)),AND(Tipy!NB50=Výsledky!$PM$3,OR(Tipy!MZ50=Výsledky!$PK$3+1,Tipy!MZ50=Výsledky!$PK$3-1))),10,0)))</f>
        <v>0</v>
      </c>
      <c r="PM56" s="129">
        <f>IF(ISBLANK($PM$3),"",IF(ISBLANK(Tipy!MZ50),"-",SUM(PH56:PL56)))</f>
        <v>20</v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5" x14ac:dyDescent="0.2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>
        <f>IF(ISBLANK($CA$3),"",IF(ISBLANK(Tipy!BL51),0,IF(AND(Tipy!BL51=Výsledky!$BY$3,Tipy!BN51=Výsledky!$CA$3),60,0)))</f>
        <v>0</v>
      </c>
      <c r="BW57" s="125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0</v>
      </c>
      <c r="BX57" s="125">
        <f>IF(ISBLANK($CA$3),"",IF(OR(Tipy!BO51=Výsledky!$BV$6,Tipy!BO51=Výsledky!$BV$7,Tipy!BO51=Výsledky!$BV$8,Tipy!BO51=Výsledky!$BV$9),IF(VLOOKUP(Tipy!BO51,'Kategórie hráčov'!$A$2:$B$55,2,FALSE)=30,30,20),0))</f>
        <v>0</v>
      </c>
      <c r="BY57" s="125">
        <f>IF(ISBLANK($CA$3),"",IF(OR(Tipy!BP51=Výsledky!$BY$6,Tipy!BP51=Výsledky!$BY$7,Tipy!BP51=Výsledky!$BY$8,Tipy!BP51=Výsledky!$BY$9),IF(VLOOKUP(Tipy!BP51,'Kategórie hráčov'!$A$2:$B$55,2,FALSE)=30,30,20),0))</f>
        <v>0</v>
      </c>
      <c r="BZ57" s="126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29" t="str">
        <f>IF(ISBLANK($CA$3),"",IF(ISBLANK(Tipy!BL51),"-",SUM(BV57:BZ57)))</f>
        <v>-</v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>
        <f>IF(ISBLANK($LL$3),"",IF(ISBLANK(Tipy!JN51),0,IF(AND(Tipy!JN51=Výsledky!$LJ$3,Tipy!JP51=Výsledky!$LL$3),60,0)))</f>
        <v>0</v>
      </c>
      <c r="LH57" s="125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25">
        <f>IF(ISBLANK($LL$3),"",IF(OR(Tipy!JQ51=Výsledky!$LG$6,Tipy!JQ51=Výsledky!$LG$7,Tipy!JQ51=Výsledky!$LG$8,Tipy!JQ51=Výsledky!$LG$9),IF(VLOOKUP(Tipy!JQ51,'Kategórie hráčov'!$A$2:$B$55,2,FALSE)=30,30,20),0))</f>
        <v>0</v>
      </c>
      <c r="LJ57" s="125">
        <f>IF(ISBLANK($LL$3),"",IF(OR(Tipy!JR51=Výsledky!$LJ$6,Tipy!JR51=Výsledky!$LJ$7,Tipy!JR51=Výsledky!$LJ$8,Tipy!JR51=Výsledky!$LJ$9),IF(VLOOKUP(Tipy!JR51,'Kategórie hráčov'!$A$2:$B$55,2,FALSE)=30,30,20),0))</f>
        <v>0</v>
      </c>
      <c r="LK57" s="126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29" t="str">
        <f>IF(ISBLANK($LL$3),"",IF(ISBLANK(Tipy!JN51),"-",SUM(LG57:LK57)))</f>
        <v>-</v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>
        <f>IF(ISBLANK($LZ$3),"",IF(ISBLANK(Tipy!JZ51),0,IF(AND(Tipy!JZ51=Výsledky!$LX$3,Tipy!KB51=Výsledky!$LZ$3),60,0)))</f>
        <v>0</v>
      </c>
      <c r="LV57" s="12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5">
        <f>IF(ISBLANK($LZ$3),"",IF(OR(Tipy!KC51=Výsledky!$LU$6,Tipy!KC51=Výsledky!$LU$7,Tipy!KC51=Výsledky!$LU$8,Tipy!KC51=Výsledky!$LU$9),IF(VLOOKUP(Tipy!KC51,'Kategórie hráčov'!$A$2:$B$69,2,FALSE)=30,30,20),0))</f>
        <v>0</v>
      </c>
      <c r="LX57" s="125">
        <f>IF(ISBLANK($LZ$3),"",IF(OR(Tipy!KD51=Výsledky!$LX$6,Tipy!KD51=Výsledky!$LX$7,Tipy!KD51=Výsledky!$LX$8,Tipy!KD51=Výsledky!$LX$9),IF(VLOOKUP(Tipy!KD51,'Kategórie hráčov'!$A$2:$B$69,2,FALSE)=30,30,20),0))</f>
        <v>0</v>
      </c>
      <c r="LY57" s="12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9" t="str">
        <f>IF(ISBLANK($LZ$3),"",IF(ISBLANK(Tipy!JZ51),"-",SUM(LU57:LY57)))</f>
        <v>-</v>
      </c>
      <c r="MA57" s="128"/>
      <c r="MB57" s="125">
        <f>IF(ISBLANK($MG$3),"",IF(ISBLANK(Tipy!KF51),0,IF(AND(Tipy!KF51=Výsledky!$ME$3,Tipy!KH51=Výsledky!$MG$3),60,0)))</f>
        <v>0</v>
      </c>
      <c r="MC57" s="125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25">
        <f>IF(ISBLANK($MG$3),"",IF(OR(Tipy!KI51=Výsledky!$MB$6,Tipy!KI51=Výsledky!$MB$7,Tipy!KI51=Výsledky!$MB$8,Tipy!KI51=Výsledky!$MB$9),IF(VLOOKUP(Tipy!KI51,'Kategórie hráčov'!$A$2:$B$55,2,FALSE)=30,30,20),0))</f>
        <v>0</v>
      </c>
      <c r="ME57" s="125">
        <f>IF(ISBLANK($MG$3),"",IF(OR(Tipy!KJ51=Výsledky!$ME$6,Tipy!KJ51=Výsledky!$ME$7,Tipy!KJ51=Výsledky!$ME$8,Tipy!KJ51=Výsledky!$ME$9),IF(VLOOKUP(Tipy!KJ51,'Kategórie hráčov'!$A$2:$B$55,2,FALSE)=30,30,20),0))</f>
        <v>0</v>
      </c>
      <c r="MF57" s="126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29" t="str">
        <f>IF(ISBLANK($MG$3),"",IF(ISBLANK(Tipy!KF51),"-",SUM(MB57:MF57)))</f>
        <v>-</v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>
        <f>IF(ISBLANK($MU$3),"",IF(ISBLANK(Tipy!KR51),0,IF(AND(Tipy!KR51=Výsledky!$MS$3,Tipy!KT51=Výsledky!$MU$3),60,0)))</f>
        <v>0</v>
      </c>
      <c r="MQ57" s="125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25">
        <f>IF(ISBLANK($MU$3),"",IF(OR(Tipy!KU51=Výsledky!$MP$6,Tipy!KU51=Výsledky!$MP$7,Tipy!KU51=Výsledky!$MP$8,Tipy!KU51=Výsledky!$MP$9),IF(VLOOKUP(Tipy!KU51,'Kategórie hráčov'!$A$2:$B$55,2,FALSE)=30,30,20),0))</f>
        <v>0</v>
      </c>
      <c r="MS57" s="125">
        <f>IF(ISBLANK($MU$3),"",IF(OR(Tipy!KV51=Výsledky!$MS$6,Tipy!KV51=Výsledky!$MS$7,Tipy!KV51=Výsledky!$MS$8,Tipy!KV51=Výsledky!$MS$9),IF(VLOOKUP(Tipy!KV51,'Kategórie hráčov'!$A$2:$B$55,2,FALSE)=30,30,20),0))</f>
        <v>0</v>
      </c>
      <c r="MT57" s="126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29" t="str">
        <f>IF(ISBLANK($MU$3),"",IF(ISBLANK(Tipy!KR51),"-",SUM(MP57:MT57)))</f>
        <v>-</v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>
        <f>IF(ISBLANK($NI$3),"",IF(ISBLANK(Tipy!LD51),0,IF(AND(Tipy!LD51=Výsledky!$NG$3,Tipy!LF51=Výsledky!$NI$3),60,0)))</f>
        <v>0</v>
      </c>
      <c r="NE57" s="125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25">
        <f>IF(ISBLANK($NI$3),"",IF(OR(Tipy!LG51=Výsledky!$ND$6,Tipy!LG51=Výsledky!$ND$7,Tipy!LG51=Výsledky!$ND$8,Tipy!LG51=Výsledky!$ND$9),IF(VLOOKUP(Tipy!LG51,'Kategórie hráčov'!$A$2:$B$55,2,FALSE)=30,30,20),0))</f>
        <v>0</v>
      </c>
      <c r="NG57" s="125">
        <f>IF(ISBLANK($NI$3),"",IF(OR(Tipy!LH51=Výsledky!$NG$6,Tipy!LH51=Výsledky!$NG$7,Tipy!LH51=Výsledky!$NG$8,Tipy!LH51=Výsledky!$NG$9),IF(VLOOKUP(Tipy!LH51,'Kategórie hráčov'!$A$2:$B$55,2,FALSE)=30,30,20),0))</f>
        <v>0</v>
      </c>
      <c r="NH57" s="126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29" t="str">
        <f>IF(ISBLANK($NI$3),"",IF(ISBLANK(Tipy!LD51),"-",SUM(ND57:NH57)))</f>
        <v>-</v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>
        <f>IF(ISBLANK($NW$3),"",IF(ISBLANK(Tipy!LP51),0,IF(AND(Tipy!LP51=Výsledky!$NU$3,Tipy!LR51=Výsledky!$NW$3),60,0)))</f>
        <v>0</v>
      </c>
      <c r="NS57" s="125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25">
        <f>IF(ISBLANK($NW$3),"",IF(OR(Tipy!LS51=Výsledky!$NR$6,Tipy!LS51=Výsledky!$NR$7,Tipy!LS51=Výsledky!$NR$8,Tipy!LS51=Výsledky!$NR$9),IF(VLOOKUP(Tipy!LS51,'Kategórie hráčov'!$A$2:$B$55,2,FALSE)=30,30,20),0))</f>
        <v>0</v>
      </c>
      <c r="NU57" s="125">
        <f>IF(ISBLANK($NW$3),"",IF(OR(Tipy!LT51=Výsledky!$NU$6,Tipy!LT51=Výsledky!$NU$7,Tipy!LT51=Výsledky!$NU$8,Tipy!LT51=Výsledky!$NU$9),IF(VLOOKUP(Tipy!LT51,'Kategórie hráčov'!$A$2:$B$55,2,FALSE)=30,30,20),0))</f>
        <v>0</v>
      </c>
      <c r="NV57" s="126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29" t="str">
        <f>IF(ISBLANK($NW$3),"",IF(ISBLANK(Tipy!LP51),"-",SUM(NR57:NV57)))</f>
        <v>-</v>
      </c>
      <c r="NX57" s="128"/>
      <c r="NY57" s="125">
        <f>IF(ISBLANK($OD$3),"",IF(ISBLANK(Tipy!LV51),0,IF(AND(Tipy!LV51=Výsledky!$OB$3,Tipy!LX51=Výsledky!$OD$3),60,0)))</f>
        <v>0</v>
      </c>
      <c r="NZ57" s="125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25">
        <f>IF(ISBLANK($OD$3),"",IF(OR(Tipy!LY51=Výsledky!$NY$6,Tipy!LY51=Výsledky!$NY$7,Tipy!LY51=Výsledky!$NY$8,Tipy!LY51=Výsledky!$NY$9),IF(VLOOKUP(Tipy!LY51,'Kategórie hráčov'!$A$2:$B$55,2,FALSE)=30,30,20),0))</f>
        <v>0</v>
      </c>
      <c r="OB57" s="125">
        <f>IF(ISBLANK($OD$3),"",IF(OR(Tipy!LZ51=Výsledky!$OB$6,Tipy!LZ51=Výsledky!$OB$7,Tipy!LZ51=Výsledky!$OB$8,Tipy!LZ51=Výsledky!$OB$9),IF(VLOOKUP(Tipy!LZ51,'Kategórie hráčov'!$A$2:$B$55,2,FALSE)=30,30,20),0))</f>
        <v>0</v>
      </c>
      <c r="OC57" s="126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29" t="str">
        <f>IF(ISBLANK($OD$3),"",IF(ISBLANK(Tipy!LV51),"-",SUM(NY57:OC57)))</f>
        <v>-</v>
      </c>
      <c r="OE57" s="128"/>
      <c r="OF57" s="125">
        <f>IF(ISBLANK($OK$3),"",IF(ISBLANK(Tipy!MB51),0,IF(AND(Tipy!MB51=Výsledky!$OI$3,Tipy!MD51=Výsledky!$OK$3),60,0)))</f>
        <v>0</v>
      </c>
      <c r="OG57" s="125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25">
        <f>IF(ISBLANK($OK$3),"",IF(OR(Tipy!ME51=Výsledky!$OF$6,Tipy!ME51=Výsledky!$OF$7,Tipy!ME51=Výsledky!$OF$8,Tipy!ME51=Výsledky!$OF$9),IF(VLOOKUP(Tipy!ME51,'Kategórie hráčov'!$A$2:$B$55,2,FALSE)=30,30,20),0))</f>
        <v>0</v>
      </c>
      <c r="OI57" s="125">
        <f>IF(ISBLANK($OK$3),"",IF(OR(Tipy!MF51=Výsledky!$OI$6,Tipy!MF51=Výsledky!$OI$7,Tipy!MF51=Výsledky!$OI$8,Tipy!MF51=Výsledky!$OI$9),IF(VLOOKUP(Tipy!MF51,'Kategórie hráčov'!$A$2:$B$55,2,FALSE)=30,30,20),0))</f>
        <v>0</v>
      </c>
      <c r="OJ57" s="126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29" t="str">
        <f>IF(ISBLANK($OK$3),"",IF(ISBLANK(Tipy!MB51),"-",SUM(OF57:OJ57)))</f>
        <v>-</v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>
        <f>IF(ISBLANK($OY$3),"",IF(ISBLANK(Tipy!MN51),0,IF(AND(Tipy!MN51=Výsledky!$OW$3,Tipy!MP51=Výsledky!$OY$3),60,0)))</f>
        <v>0</v>
      </c>
      <c r="OU57" s="125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125">
        <f>IF(ISBLANK($OY$3),"",IF(OR(Tipy!MQ51=Výsledky!$OT$6,Tipy!MQ51=Výsledky!$OT$7,Tipy!MQ51=Výsledky!$OT$8,Tipy!MQ51=Výsledky!$OT$9),IF(VLOOKUP(Tipy!MQ51,'Kategórie hráčov'!$A$2:$B$55,2,FALSE)=30,30,20),0))</f>
        <v>0</v>
      </c>
      <c r="OW57" s="125">
        <f>IF(ISBLANK($OY$3),"",IF(OR(Tipy!MR51=Výsledky!$OW$6,Tipy!MR51=Výsledky!$OW$7,Tipy!MR51=Výsledky!$OW$8,Tipy!MR51=Výsledky!$OW$9),IF(VLOOKUP(Tipy!MR51,'Kategórie hráčov'!$A$2:$B$55,2,FALSE)=30,30,20),0))</f>
        <v>0</v>
      </c>
      <c r="OX57" s="126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129" t="str">
        <f>IF(ISBLANK($OY$3),"",IF(ISBLANK(Tipy!MN51),"-",SUM(OT57:OX57)))</f>
        <v>-</v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>
        <f>IF(ISBLANK($PM$3),"",IF(ISBLANK(Tipy!MZ51),0,IF(AND(Tipy!MZ51=Výsledky!$PK$3,Tipy!NB51=Výsledky!$PM$3),60,0)))</f>
        <v>0</v>
      </c>
      <c r="PI57" s="125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>0</v>
      </c>
      <c r="PJ57" s="125">
        <f>IF(ISBLANK($PM$3),"",IF(OR(Tipy!NC51=Výsledky!$PH$6,Tipy!NC51=Výsledky!$PH$7,Tipy!NC51=Výsledky!$PH$8,Tipy!NC51=Výsledky!$PH$9),IF(VLOOKUP(Tipy!NC51,'Kategórie hráčov'!$A$2:$B$55,2,FALSE)=30,30,20),0))</f>
        <v>0</v>
      </c>
      <c r="PK57" s="125">
        <f>IF(ISBLANK($PM$3),"",IF(OR(Tipy!ND51=Výsledky!$PK$6,Tipy!ND51=Výsledky!$PK$7,Tipy!ND51=Výsledky!$PK$8,Tipy!ND51=Výsledky!$PK$9),IF(VLOOKUP(Tipy!ND51,'Kategórie hráčov'!$A$2:$B$55,2,FALSE)=30,30,20),0))</f>
        <v>0</v>
      </c>
      <c r="PL57" s="126">
        <f>IF(ISBLANK($PM$3),"",IF(ISBLANK(Tipy!MZ51),0,IF(OR(AND(Tipy!MZ51=Výsledky!$PK$3,OR(Tipy!NB51=Výsledky!$PM$3+1,Tipy!NB51=Výsledky!$PM$3-1)),AND(Tipy!NB51=Výsledky!$PM$3,OR(Tipy!MZ51=Výsledky!$PK$3+1,Tipy!MZ51=Výsledky!$PK$3-1))),10,0)))</f>
        <v>0</v>
      </c>
      <c r="PM57" s="129" t="str">
        <f>IF(ISBLANK($PM$3),"",IF(ISBLANK(Tipy!MZ51),"-",SUM(PH57:PL57)))</f>
        <v>-</v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5" x14ac:dyDescent="0.2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>
        <f>IF(ISBLANK($CA$3),"",IF(ISBLANK(Tipy!BL52),0,IF(AND(Tipy!BL52=Výsledky!$BY$3,Tipy!BN52=Výsledky!$CA$3),60,0)))</f>
        <v>0</v>
      </c>
      <c r="BW58" s="125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0</v>
      </c>
      <c r="BX58" s="125">
        <f>IF(ISBLANK($CA$3),"",IF(OR(Tipy!BO52=Výsledky!$BV$6,Tipy!BO52=Výsledky!$BV$7,Tipy!BO52=Výsledky!$BV$8,Tipy!BO52=Výsledky!$BV$9),IF(VLOOKUP(Tipy!BO52,'Kategórie hráčov'!$A$2:$B$55,2,FALSE)=30,30,20),0))</f>
        <v>0</v>
      </c>
      <c r="BY58" s="125">
        <f>IF(ISBLANK($CA$3),"",IF(OR(Tipy!BP52=Výsledky!$BY$6,Tipy!BP52=Výsledky!$BY$7,Tipy!BP52=Výsledky!$BY$8,Tipy!BP52=Výsledky!$BY$9),IF(VLOOKUP(Tipy!BP52,'Kategórie hráčov'!$A$2:$B$55,2,FALSE)=30,30,20),0))</f>
        <v>0</v>
      </c>
      <c r="BZ58" s="126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29" t="str">
        <f>IF(ISBLANK($CA$3),"",IF(ISBLANK(Tipy!BL52),"-",SUM(BV58:BZ58)))</f>
        <v>-</v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>
        <f>IF(ISBLANK($LL$3),"",IF(ISBLANK(Tipy!JN52),0,IF(AND(Tipy!JN52=Výsledky!$LJ$3,Tipy!JP52=Výsledky!$LL$3),60,0)))</f>
        <v>0</v>
      </c>
      <c r="LH58" s="125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125">
        <f>IF(ISBLANK($LL$3),"",IF(OR(Tipy!JQ52=Výsledky!$LG$6,Tipy!JQ52=Výsledky!$LG$7,Tipy!JQ52=Výsledky!$LG$8,Tipy!JQ52=Výsledky!$LG$9),IF(VLOOKUP(Tipy!JQ52,'Kategórie hráčov'!$A$2:$B$55,2,FALSE)=30,30,20),0))</f>
        <v>20</v>
      </c>
      <c r="LJ58" s="125">
        <f>IF(ISBLANK($LL$3),"",IF(OR(Tipy!JR52=Výsledky!$LJ$6,Tipy!JR52=Výsledky!$LJ$7,Tipy!JR52=Výsledky!$LJ$8,Tipy!JR52=Výsledky!$LJ$9),IF(VLOOKUP(Tipy!JR52,'Kategórie hráčov'!$A$2:$B$55,2,FALSE)=30,30,20),0))</f>
        <v>0</v>
      </c>
      <c r="LK58" s="126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29">
        <f>IF(ISBLANK($LL$3),"",IF(ISBLANK(Tipy!JN52),"-",SUM(LG58:LK58)))</f>
        <v>40</v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>
        <f>IF(ISBLANK($LZ$3),"",IF(ISBLANK(Tipy!JZ52),0,IF(AND(Tipy!JZ52=Výsledky!$LX$3,Tipy!KB52=Výsledky!$LZ$3),60,0)))</f>
        <v>0</v>
      </c>
      <c r="LV58" s="12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5">
        <f>IF(ISBLANK($LZ$3),"",IF(OR(Tipy!KC52=Výsledky!$LU$6,Tipy!KC52=Výsledky!$LU$7,Tipy!KC52=Výsledky!$LU$8,Tipy!KC52=Výsledky!$LU$9),IF(VLOOKUP(Tipy!KC52,'Kategórie hráčov'!$A$2:$B$69,2,FALSE)=30,30,20),0))</f>
        <v>20</v>
      </c>
      <c r="LX58" s="125">
        <f>IF(ISBLANK($LZ$3),"",IF(OR(Tipy!KD52=Výsledky!$LX$6,Tipy!KD52=Výsledky!$LX$7,Tipy!KD52=Výsledky!$LX$8,Tipy!KD52=Výsledky!$LX$9),IF(VLOOKUP(Tipy!KD52,'Kategórie hráčov'!$A$2:$B$69,2,FALSE)=30,30,20),0))</f>
        <v>0</v>
      </c>
      <c r="LY58" s="12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9">
        <f>IF(ISBLANK($LZ$3),"",IF(ISBLANK(Tipy!JZ52),"-",SUM(LU58:LY58)))</f>
        <v>20</v>
      </c>
      <c r="MA58" s="128"/>
      <c r="MB58" s="125">
        <f>IF(ISBLANK($MG$3),"",IF(ISBLANK(Tipy!KF52),0,IF(AND(Tipy!KF52=Výsledky!$ME$3,Tipy!KH52=Výsledky!$MG$3),60,0)))</f>
        <v>0</v>
      </c>
      <c r="MC58" s="125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25">
        <f>IF(ISBLANK($MG$3),"",IF(OR(Tipy!KI52=Výsledky!$MB$6,Tipy!KI52=Výsledky!$MB$7,Tipy!KI52=Výsledky!$MB$8,Tipy!KI52=Výsledky!$MB$9),IF(VLOOKUP(Tipy!KI52,'Kategórie hráčov'!$A$2:$B$55,2,FALSE)=30,30,20),0))</f>
        <v>0</v>
      </c>
      <c r="ME58" s="125">
        <f>IF(ISBLANK($MG$3),"",IF(OR(Tipy!KJ52=Výsledky!$ME$6,Tipy!KJ52=Výsledky!$ME$7,Tipy!KJ52=Výsledky!$ME$8,Tipy!KJ52=Výsledky!$ME$9),IF(VLOOKUP(Tipy!KJ52,'Kategórie hráčov'!$A$2:$B$55,2,FALSE)=30,30,20),0))</f>
        <v>0</v>
      </c>
      <c r="MF58" s="126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29">
        <f>IF(ISBLANK($MG$3),"",IF(ISBLANK(Tipy!KF52),"-",SUM(MB58:MF58)))</f>
        <v>0</v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>
        <f>IF(ISBLANK($MU$3),"",IF(ISBLANK(Tipy!KR52),0,IF(AND(Tipy!KR52=Výsledky!$MS$3,Tipy!KT52=Výsledky!$MU$3),60,0)))</f>
        <v>0</v>
      </c>
      <c r="MQ58" s="125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125">
        <f>IF(ISBLANK($MU$3),"",IF(OR(Tipy!KU52=Výsledky!$MP$6,Tipy!KU52=Výsledky!$MP$7,Tipy!KU52=Výsledky!$MP$8,Tipy!KU52=Výsledky!$MP$9),IF(VLOOKUP(Tipy!KU52,'Kategórie hráčov'!$A$2:$B$55,2,FALSE)=30,30,20),0))</f>
        <v>20</v>
      </c>
      <c r="MS58" s="125">
        <f>IF(ISBLANK($MU$3),"",IF(OR(Tipy!KV52=Výsledky!$MS$6,Tipy!KV52=Výsledky!$MS$7,Tipy!KV52=Výsledky!$MS$8,Tipy!KV52=Výsledky!$MS$9),IF(VLOOKUP(Tipy!KV52,'Kategórie hráčov'!$A$2:$B$55,2,FALSE)=30,30,20),0))</f>
        <v>0</v>
      </c>
      <c r="MT58" s="126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29">
        <f>IF(ISBLANK($MU$3),"",IF(ISBLANK(Tipy!KR52),"-",SUM(MP58:MT58)))</f>
        <v>40</v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>
        <f>IF(ISBLANK($NI$3),"",IF(ISBLANK(Tipy!LD52),0,IF(AND(Tipy!LD52=Výsledky!$NG$3,Tipy!LF52=Výsledky!$NI$3),60,0)))</f>
        <v>0</v>
      </c>
      <c r="NE58" s="125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20</v>
      </c>
      <c r="NF58" s="125">
        <f>IF(ISBLANK($NI$3),"",IF(OR(Tipy!LG52=Výsledky!$ND$6,Tipy!LG52=Výsledky!$ND$7,Tipy!LG52=Výsledky!$ND$8,Tipy!LG52=Výsledky!$ND$9),IF(VLOOKUP(Tipy!LG52,'Kategórie hráčov'!$A$2:$B$55,2,FALSE)=30,30,20),0))</f>
        <v>20</v>
      </c>
      <c r="NG58" s="125">
        <f>IF(ISBLANK($NI$3),"",IF(OR(Tipy!LH52=Výsledky!$NG$6,Tipy!LH52=Výsledky!$NG$7,Tipy!LH52=Výsledky!$NG$8,Tipy!LH52=Výsledky!$NG$9),IF(VLOOKUP(Tipy!LH52,'Kategórie hráčov'!$A$2:$B$55,2,FALSE)=30,30,20),0))</f>
        <v>30</v>
      </c>
      <c r="NH58" s="126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29">
        <f>IF(ISBLANK($NI$3),"",IF(ISBLANK(Tipy!LD52),"-",SUM(ND58:NH58)))</f>
        <v>70</v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>
        <f>IF(ISBLANK($NW$3),"",IF(ISBLANK(Tipy!LP52),0,IF(AND(Tipy!LP52=Výsledky!$NU$3,Tipy!LR52=Výsledky!$NW$3),60,0)))</f>
        <v>0</v>
      </c>
      <c r="NS58" s="125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20</v>
      </c>
      <c r="NT58" s="125">
        <f>IF(ISBLANK($NW$3),"",IF(OR(Tipy!LS52=Výsledky!$NR$6,Tipy!LS52=Výsledky!$NR$7,Tipy!LS52=Výsledky!$NR$8,Tipy!LS52=Výsledky!$NR$9),IF(VLOOKUP(Tipy!LS52,'Kategórie hráčov'!$A$2:$B$55,2,FALSE)=30,30,20),0))</f>
        <v>0</v>
      </c>
      <c r="NU58" s="125">
        <f>IF(ISBLANK($NW$3),"",IF(OR(Tipy!LT52=Výsledky!$NU$6,Tipy!LT52=Výsledky!$NU$7,Tipy!LT52=Výsledky!$NU$8,Tipy!LT52=Výsledky!$NU$9),IF(VLOOKUP(Tipy!LT52,'Kategórie hráčov'!$A$2:$B$55,2,FALSE)=30,30,20),0))</f>
        <v>30</v>
      </c>
      <c r="NV58" s="126">
        <f>IF(ISBLANK($NW$3),"",IF(ISBLANK(Tipy!LP52),0,IF(OR(AND(Tipy!LP52=Výsledky!$NU$3,OR(Tipy!LR52=Výsledky!$NW$3+1,Tipy!LR52=Výsledky!$NW$3-1)),AND(Tipy!LR52=Výsledky!$NW$3,OR(Tipy!LP52=Výsledky!$NU$3+1,Tipy!LP52=Výsledky!$NU$3-1))),10,0)))</f>
        <v>10</v>
      </c>
      <c r="NW58" s="129">
        <f>IF(ISBLANK($NW$3),"",IF(ISBLANK(Tipy!LP52),"-",SUM(NR58:NV58)))</f>
        <v>60</v>
      </c>
      <c r="NX58" s="128"/>
      <c r="NY58" s="125">
        <f>IF(ISBLANK($OD$3),"",IF(ISBLANK(Tipy!LV52),0,IF(AND(Tipy!LV52=Výsledky!$OB$3,Tipy!LX52=Výsledky!$OD$3),60,0)))</f>
        <v>0</v>
      </c>
      <c r="NZ58" s="125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125">
        <f>IF(ISBLANK($OD$3),"",IF(OR(Tipy!LY52=Výsledky!$NY$6,Tipy!LY52=Výsledky!$NY$7,Tipy!LY52=Výsledky!$NY$8,Tipy!LY52=Výsledky!$NY$9),IF(VLOOKUP(Tipy!LY52,'Kategórie hráčov'!$A$2:$B$55,2,FALSE)=30,30,20),0))</f>
        <v>20</v>
      </c>
      <c r="OB58" s="125">
        <f>IF(ISBLANK($OD$3),"",IF(OR(Tipy!LZ52=Výsledky!$OB$6,Tipy!LZ52=Výsledky!$OB$7,Tipy!LZ52=Výsledky!$OB$8,Tipy!LZ52=Výsledky!$OB$9),IF(VLOOKUP(Tipy!LZ52,'Kategórie hráčov'!$A$2:$B$55,2,FALSE)=30,30,20),0))</f>
        <v>30</v>
      </c>
      <c r="OC58" s="126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29">
        <f>IF(ISBLANK($OD$3),"",IF(ISBLANK(Tipy!LV52),"-",SUM(NY58:OC58)))</f>
        <v>70</v>
      </c>
      <c r="OE58" s="128"/>
      <c r="OF58" s="125">
        <f>IF(ISBLANK($OK$3),"",IF(ISBLANK(Tipy!MB52),0,IF(AND(Tipy!MB52=Výsledky!$OI$3,Tipy!MD52=Výsledky!$OK$3),60,0)))</f>
        <v>0</v>
      </c>
      <c r="OG58" s="125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20</v>
      </c>
      <c r="OH58" s="125">
        <f>IF(ISBLANK($OK$3),"",IF(OR(Tipy!ME52=Výsledky!$OF$6,Tipy!ME52=Výsledky!$OF$7,Tipy!ME52=Výsledky!$OF$8,Tipy!ME52=Výsledky!$OF$9),IF(VLOOKUP(Tipy!ME52,'Kategórie hráčov'!$A$2:$B$55,2,FALSE)=30,30,20),0))</f>
        <v>20</v>
      </c>
      <c r="OI58" s="125">
        <f>IF(ISBLANK($OK$3),"",IF(OR(Tipy!MF52=Výsledky!$OI$6,Tipy!MF52=Výsledky!$OI$7,Tipy!MF52=Výsledky!$OI$8,Tipy!MF52=Výsledky!$OI$9),IF(VLOOKUP(Tipy!MF52,'Kategórie hráčov'!$A$2:$B$55,2,FALSE)=30,30,20),0))</f>
        <v>0</v>
      </c>
      <c r="OJ58" s="126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29">
        <f>IF(ISBLANK($OK$3),"",IF(ISBLANK(Tipy!MB52),"-",SUM(OF58:OJ58)))</f>
        <v>40</v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>
        <f>IF(ISBLANK($OY$3),"",IF(ISBLANK(Tipy!MN52),0,IF(AND(Tipy!MN52=Výsledky!$OW$3,Tipy!MP52=Výsledky!$OY$3),60,0)))</f>
        <v>0</v>
      </c>
      <c r="OU58" s="125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20</v>
      </c>
      <c r="OV58" s="125">
        <f>IF(ISBLANK($OY$3),"",IF(OR(Tipy!MQ52=Výsledky!$OT$6,Tipy!MQ52=Výsledky!$OT$7,Tipy!MQ52=Výsledky!$OT$8,Tipy!MQ52=Výsledky!$OT$9),IF(VLOOKUP(Tipy!MQ52,'Kategórie hráčov'!$A$2:$B$55,2,FALSE)=30,30,20),0))</f>
        <v>0</v>
      </c>
      <c r="OW58" s="125">
        <f>IF(ISBLANK($OY$3),"",IF(OR(Tipy!MR52=Výsledky!$OW$6,Tipy!MR52=Výsledky!$OW$7,Tipy!MR52=Výsledky!$OW$8,Tipy!MR52=Výsledky!$OW$9),IF(VLOOKUP(Tipy!MR52,'Kategórie hráčov'!$A$2:$B$55,2,FALSE)=30,30,20),0))</f>
        <v>0</v>
      </c>
      <c r="OX58" s="126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129">
        <f>IF(ISBLANK($OY$3),"",IF(ISBLANK(Tipy!MN52),"-",SUM(OT58:OX58)))</f>
        <v>20</v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>
        <f>IF(ISBLANK($PM$3),"",IF(ISBLANK(Tipy!MZ52),0,IF(AND(Tipy!MZ52=Výsledky!$PK$3,Tipy!NB52=Výsledky!$PM$3),60,0)))</f>
        <v>0</v>
      </c>
      <c r="PI58" s="125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>0</v>
      </c>
      <c r="PJ58" s="125">
        <f>IF(ISBLANK($PM$3),"",IF(OR(Tipy!NC52=Výsledky!$PH$6,Tipy!NC52=Výsledky!$PH$7,Tipy!NC52=Výsledky!$PH$8,Tipy!NC52=Výsledky!$PH$9),IF(VLOOKUP(Tipy!NC52,'Kategórie hráčov'!$A$2:$B$55,2,FALSE)=30,30,20),0))</f>
        <v>0</v>
      </c>
      <c r="PK58" s="125">
        <f>IF(ISBLANK($PM$3),"",IF(OR(Tipy!ND52=Výsledky!$PK$6,Tipy!ND52=Výsledky!$PK$7,Tipy!ND52=Výsledky!$PK$8,Tipy!ND52=Výsledky!$PK$9),IF(VLOOKUP(Tipy!ND52,'Kategórie hráčov'!$A$2:$B$55,2,FALSE)=30,30,20),0))</f>
        <v>0</v>
      </c>
      <c r="PL58" s="126">
        <f>IF(ISBLANK($PM$3),"",IF(ISBLANK(Tipy!MZ52),0,IF(OR(AND(Tipy!MZ52=Výsledky!$PK$3,OR(Tipy!NB52=Výsledky!$PM$3+1,Tipy!NB52=Výsledky!$PM$3-1)),AND(Tipy!NB52=Výsledky!$PM$3,OR(Tipy!MZ52=Výsledky!$PK$3+1,Tipy!MZ52=Výsledky!$PK$3-1))),10,0)))</f>
        <v>0</v>
      </c>
      <c r="PM58" s="129" t="str">
        <f>IF(ISBLANK($PM$3),"",IF(ISBLANK(Tipy!MZ52),"-",SUM(PH58:PL58)))</f>
        <v>-</v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5" x14ac:dyDescent="0.2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>
        <f>IF(ISBLANK($CA$3),"",IF(ISBLANK(Tipy!BL53),0,IF(AND(Tipy!BL53=Výsledky!$BY$3,Tipy!BN53=Výsledky!$CA$3),60,0)))</f>
        <v>0</v>
      </c>
      <c r="BW59" s="125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25">
        <f>IF(ISBLANK($CA$3),"",IF(OR(Tipy!BO53=Výsledky!$BV$6,Tipy!BO53=Výsledky!$BV$7,Tipy!BO53=Výsledky!$BV$8,Tipy!BO53=Výsledky!$BV$9),IF(VLOOKUP(Tipy!BO53,'Kategórie hráčov'!$A$2:$B$55,2,FALSE)=30,30,20),0))</f>
        <v>0</v>
      </c>
      <c r="BY59" s="125">
        <f>IF(ISBLANK($CA$3),"",IF(OR(Tipy!BP53=Výsledky!$BY$6,Tipy!BP53=Výsledky!$BY$7,Tipy!BP53=Výsledky!$BY$8,Tipy!BP53=Výsledky!$BY$9),IF(VLOOKUP(Tipy!BP53,'Kategórie hráčov'!$A$2:$B$55,2,FALSE)=30,30,20),0))</f>
        <v>0</v>
      </c>
      <c r="BZ59" s="126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29">
        <f>IF(ISBLANK($CA$3),"",IF(ISBLANK(Tipy!BL53),"-",SUM(BV59:BZ59)))</f>
        <v>0</v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>
        <f>IF(ISBLANK($LL$3),"",IF(ISBLANK(Tipy!JN53),0,IF(AND(Tipy!JN53=Výsledky!$LJ$3,Tipy!JP53=Výsledky!$LL$3),60,0)))</f>
        <v>0</v>
      </c>
      <c r="LH59" s="125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125">
        <f>IF(ISBLANK($LL$3),"",IF(OR(Tipy!JQ53=Výsledky!$LG$6,Tipy!JQ53=Výsledky!$LG$7,Tipy!JQ53=Výsledky!$LG$8,Tipy!JQ53=Výsledky!$LG$9),IF(VLOOKUP(Tipy!JQ53,'Kategórie hráčov'!$A$2:$B$55,2,FALSE)=30,30,20),0))</f>
        <v>0</v>
      </c>
      <c r="LJ59" s="125">
        <f>IF(ISBLANK($LL$3),"",IF(OR(Tipy!JR53=Výsledky!$LJ$6,Tipy!JR53=Výsledky!$LJ$7,Tipy!JR53=Výsledky!$LJ$8,Tipy!JR53=Výsledky!$LJ$9),IF(VLOOKUP(Tipy!JR53,'Kategórie hráčov'!$A$2:$B$55,2,FALSE)=30,30,20),0))</f>
        <v>0</v>
      </c>
      <c r="LK59" s="126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29">
        <f>IF(ISBLANK($LL$3),"",IF(ISBLANK(Tipy!JN53),"-",SUM(LG59:LK59)))</f>
        <v>20</v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>
        <f>IF(ISBLANK($LZ$3),"",IF(ISBLANK(Tipy!JZ53),0,IF(AND(Tipy!JZ53=Výsledky!$LX$3,Tipy!KB53=Výsledky!$LZ$3),60,0)))</f>
        <v>0</v>
      </c>
      <c r="LV59" s="12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5">
        <f>IF(ISBLANK($LZ$3),"",IF(OR(Tipy!KC53=Výsledky!$LU$6,Tipy!KC53=Výsledky!$LU$7,Tipy!KC53=Výsledky!$LU$8,Tipy!KC53=Výsledky!$LU$9),IF(VLOOKUP(Tipy!KC53,'Kategórie hráčov'!$A$2:$B$69,2,FALSE)=30,30,20),0))</f>
        <v>0</v>
      </c>
      <c r="LX59" s="125">
        <f>IF(ISBLANK($LZ$3),"",IF(OR(Tipy!KD53=Výsledky!$LX$6,Tipy!KD53=Výsledky!$LX$7,Tipy!KD53=Výsledky!$LX$8,Tipy!KD53=Výsledky!$LX$9),IF(VLOOKUP(Tipy!KD53,'Kategórie hráčov'!$A$2:$B$69,2,FALSE)=30,30,20),0))</f>
        <v>0</v>
      </c>
      <c r="LY59" s="12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9" t="str">
        <f>IF(ISBLANK($LZ$3),"",IF(ISBLANK(Tipy!JZ53),"-",SUM(LU59:LY59)))</f>
        <v>-</v>
      </c>
      <c r="MA59" s="128"/>
      <c r="MB59" s="125">
        <f>IF(ISBLANK($MG$3),"",IF(ISBLANK(Tipy!KF53),0,IF(AND(Tipy!KF53=Výsledky!$ME$3,Tipy!KH53=Výsledky!$MG$3),60,0)))</f>
        <v>0</v>
      </c>
      <c r="MC59" s="125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25">
        <f>IF(ISBLANK($MG$3),"",IF(OR(Tipy!KI53=Výsledky!$MB$6,Tipy!KI53=Výsledky!$MB$7,Tipy!KI53=Výsledky!$MB$8,Tipy!KI53=Výsledky!$MB$9),IF(VLOOKUP(Tipy!KI53,'Kategórie hráčov'!$A$2:$B$55,2,FALSE)=30,30,20),0))</f>
        <v>0</v>
      </c>
      <c r="ME59" s="125">
        <f>IF(ISBLANK($MG$3),"",IF(OR(Tipy!KJ53=Výsledky!$ME$6,Tipy!KJ53=Výsledky!$ME$7,Tipy!KJ53=Výsledky!$ME$8,Tipy!KJ53=Výsledky!$ME$9),IF(VLOOKUP(Tipy!KJ53,'Kategórie hráčov'!$A$2:$B$55,2,FALSE)=30,30,20),0))</f>
        <v>0</v>
      </c>
      <c r="MF59" s="126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29" t="str">
        <f>IF(ISBLANK($MG$3),"",IF(ISBLANK(Tipy!KF53),"-",SUM(MB59:MF59)))</f>
        <v>-</v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>
        <f>IF(ISBLANK($MU$3),"",IF(ISBLANK(Tipy!KR53),0,IF(AND(Tipy!KR53=Výsledky!$MS$3,Tipy!KT53=Výsledky!$MU$3),60,0)))</f>
        <v>0</v>
      </c>
      <c r="MQ59" s="125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25">
        <f>IF(ISBLANK($MU$3),"",IF(OR(Tipy!KU53=Výsledky!$MP$6,Tipy!KU53=Výsledky!$MP$7,Tipy!KU53=Výsledky!$MP$8,Tipy!KU53=Výsledky!$MP$9),IF(VLOOKUP(Tipy!KU53,'Kategórie hráčov'!$A$2:$B$55,2,FALSE)=30,30,20),0))</f>
        <v>0</v>
      </c>
      <c r="MS59" s="125">
        <f>IF(ISBLANK($MU$3),"",IF(OR(Tipy!KV53=Výsledky!$MS$6,Tipy!KV53=Výsledky!$MS$7,Tipy!KV53=Výsledky!$MS$8,Tipy!KV53=Výsledky!$MS$9),IF(VLOOKUP(Tipy!KV53,'Kategórie hráčov'!$A$2:$B$55,2,FALSE)=30,30,20),0))</f>
        <v>0</v>
      </c>
      <c r="MT59" s="126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29" t="str">
        <f>IF(ISBLANK($MU$3),"",IF(ISBLANK(Tipy!KR53),"-",SUM(MP59:MT59)))</f>
        <v>-</v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>
        <f>IF(ISBLANK($NI$3),"",IF(ISBLANK(Tipy!LD53),0,IF(AND(Tipy!LD53=Výsledky!$NG$3,Tipy!LF53=Výsledky!$NI$3),60,0)))</f>
        <v>0</v>
      </c>
      <c r="NE59" s="125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20</v>
      </c>
      <c r="NF59" s="125">
        <f>IF(ISBLANK($NI$3),"",IF(OR(Tipy!LG53=Výsledky!$ND$6,Tipy!LG53=Výsledky!$ND$7,Tipy!LG53=Výsledky!$ND$8,Tipy!LG53=Výsledky!$ND$9),IF(VLOOKUP(Tipy!LG53,'Kategórie hráčov'!$A$2:$B$55,2,FALSE)=30,30,20),0))</f>
        <v>0</v>
      </c>
      <c r="NG59" s="125">
        <f>IF(ISBLANK($NI$3),"",IF(OR(Tipy!LH53=Výsledky!$NG$6,Tipy!LH53=Výsledky!$NG$7,Tipy!LH53=Výsledky!$NG$8,Tipy!LH53=Výsledky!$NG$9),IF(VLOOKUP(Tipy!LH53,'Kategórie hráčov'!$A$2:$B$55,2,FALSE)=30,30,20),0))</f>
        <v>0</v>
      </c>
      <c r="NH59" s="126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29">
        <f>IF(ISBLANK($NI$3),"",IF(ISBLANK(Tipy!LD53),"-",SUM(ND59:NH59)))</f>
        <v>20</v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>
        <f>IF(ISBLANK($NW$3),"",IF(ISBLANK(Tipy!LP53),0,IF(AND(Tipy!LP53=Výsledky!$NU$3,Tipy!LR53=Výsledky!$NW$3),60,0)))</f>
        <v>0</v>
      </c>
      <c r="NS59" s="125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25">
        <f>IF(ISBLANK($NW$3),"",IF(OR(Tipy!LS53=Výsledky!$NR$6,Tipy!LS53=Výsledky!$NR$7,Tipy!LS53=Výsledky!$NR$8,Tipy!LS53=Výsledky!$NR$9),IF(VLOOKUP(Tipy!LS53,'Kategórie hráčov'!$A$2:$B$55,2,FALSE)=30,30,20),0))</f>
        <v>0</v>
      </c>
      <c r="NU59" s="125">
        <f>IF(ISBLANK($NW$3),"",IF(OR(Tipy!LT53=Výsledky!$NU$6,Tipy!LT53=Výsledky!$NU$7,Tipy!LT53=Výsledky!$NU$8,Tipy!LT53=Výsledky!$NU$9),IF(VLOOKUP(Tipy!LT53,'Kategórie hráčov'!$A$2:$B$55,2,FALSE)=30,30,20),0))</f>
        <v>0</v>
      </c>
      <c r="NV59" s="126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29" t="str">
        <f>IF(ISBLANK($NW$3),"",IF(ISBLANK(Tipy!LP53),"-",SUM(NR59:NV59)))</f>
        <v>-</v>
      </c>
      <c r="NX59" s="128"/>
      <c r="NY59" s="125">
        <f>IF(ISBLANK($OD$3),"",IF(ISBLANK(Tipy!LV53),0,IF(AND(Tipy!LV53=Výsledky!$OB$3,Tipy!LX53=Výsledky!$OD$3),60,0)))</f>
        <v>0</v>
      </c>
      <c r="NZ59" s="125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25">
        <f>IF(ISBLANK($OD$3),"",IF(OR(Tipy!LY53=Výsledky!$NY$6,Tipy!LY53=Výsledky!$NY$7,Tipy!LY53=Výsledky!$NY$8,Tipy!LY53=Výsledky!$NY$9),IF(VLOOKUP(Tipy!LY53,'Kategórie hráčov'!$A$2:$B$55,2,FALSE)=30,30,20),0))</f>
        <v>0</v>
      </c>
      <c r="OB59" s="125">
        <f>IF(ISBLANK($OD$3),"",IF(OR(Tipy!LZ53=Výsledky!$OB$6,Tipy!LZ53=Výsledky!$OB$7,Tipy!LZ53=Výsledky!$OB$8,Tipy!LZ53=Výsledky!$OB$9),IF(VLOOKUP(Tipy!LZ53,'Kategórie hráčov'!$A$2:$B$55,2,FALSE)=30,30,20),0))</f>
        <v>0</v>
      </c>
      <c r="OC59" s="126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29" t="str">
        <f>IF(ISBLANK($OD$3),"",IF(ISBLANK(Tipy!LV53),"-",SUM(NY59:OC59)))</f>
        <v>-</v>
      </c>
      <c r="OE59" s="128"/>
      <c r="OF59" s="125">
        <f>IF(ISBLANK($OK$3),"",IF(ISBLANK(Tipy!MB53),0,IF(AND(Tipy!MB53=Výsledky!$OI$3,Tipy!MD53=Výsledky!$OK$3),60,0)))</f>
        <v>0</v>
      </c>
      <c r="OG59" s="125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25">
        <f>IF(ISBLANK($OK$3),"",IF(OR(Tipy!ME53=Výsledky!$OF$6,Tipy!ME53=Výsledky!$OF$7,Tipy!ME53=Výsledky!$OF$8,Tipy!ME53=Výsledky!$OF$9),IF(VLOOKUP(Tipy!ME53,'Kategórie hráčov'!$A$2:$B$55,2,FALSE)=30,30,20),0))</f>
        <v>0</v>
      </c>
      <c r="OI59" s="125">
        <f>IF(ISBLANK($OK$3),"",IF(OR(Tipy!MF53=Výsledky!$OI$6,Tipy!MF53=Výsledky!$OI$7,Tipy!MF53=Výsledky!$OI$8,Tipy!MF53=Výsledky!$OI$9),IF(VLOOKUP(Tipy!MF53,'Kategórie hráčov'!$A$2:$B$55,2,FALSE)=30,30,20),0))</f>
        <v>0</v>
      </c>
      <c r="OJ59" s="126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29" t="str">
        <f>IF(ISBLANK($OK$3),"",IF(ISBLANK(Tipy!MB53),"-",SUM(OF59:OJ59)))</f>
        <v>-</v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>
        <f>IF(ISBLANK($OY$3),"",IF(ISBLANK(Tipy!MN53),0,IF(AND(Tipy!MN53=Výsledky!$OW$3,Tipy!MP53=Výsledky!$OY$3),60,0)))</f>
        <v>0</v>
      </c>
      <c r="OU59" s="125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20</v>
      </c>
      <c r="OV59" s="125">
        <f>IF(ISBLANK($OY$3),"",IF(OR(Tipy!MQ53=Výsledky!$OT$6,Tipy!MQ53=Výsledky!$OT$7,Tipy!MQ53=Výsledky!$OT$8,Tipy!MQ53=Výsledky!$OT$9),IF(VLOOKUP(Tipy!MQ53,'Kategórie hráčov'!$A$2:$B$55,2,FALSE)=30,30,20),0))</f>
        <v>0</v>
      </c>
      <c r="OW59" s="125">
        <f>IF(ISBLANK($OY$3),"",IF(OR(Tipy!MR53=Výsledky!$OW$6,Tipy!MR53=Výsledky!$OW$7,Tipy!MR53=Výsledky!$OW$8,Tipy!MR53=Výsledky!$OW$9),IF(VLOOKUP(Tipy!MR53,'Kategórie hráčov'!$A$2:$B$55,2,FALSE)=30,30,20),0))</f>
        <v>0</v>
      </c>
      <c r="OX59" s="126">
        <f>IF(ISBLANK($OY$3),"",IF(ISBLANK(Tipy!MN53),0,IF(OR(AND(Tipy!MN53=Výsledky!$OW$3,OR(Tipy!MP53=Výsledky!$OY$3+1,Tipy!MP53=Výsledky!$OY$3-1)),AND(Tipy!MP53=Výsledky!$OY$3,OR(Tipy!MN53=Výsledky!$OW$3+1,Tipy!MN53=Výsledky!$OW$3-1))),10,0)))</f>
        <v>10</v>
      </c>
      <c r="OY59" s="129">
        <f>IF(ISBLANK($OY$3),"",IF(ISBLANK(Tipy!MN53),"-",SUM(OT59:OX59)))</f>
        <v>30</v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>
        <f>IF(ISBLANK($PM$3),"",IF(ISBLANK(Tipy!MZ53),0,IF(AND(Tipy!MZ53=Výsledky!$PK$3,Tipy!NB53=Výsledky!$PM$3),60,0)))</f>
        <v>0</v>
      </c>
      <c r="PI59" s="125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>0</v>
      </c>
      <c r="PJ59" s="125">
        <f>IF(ISBLANK($PM$3),"",IF(OR(Tipy!NC53=Výsledky!$PH$6,Tipy!NC53=Výsledky!$PH$7,Tipy!NC53=Výsledky!$PH$8,Tipy!NC53=Výsledky!$PH$9),IF(VLOOKUP(Tipy!NC53,'Kategórie hráčov'!$A$2:$B$55,2,FALSE)=30,30,20),0))</f>
        <v>0</v>
      </c>
      <c r="PK59" s="125">
        <f>IF(ISBLANK($PM$3),"",IF(OR(Tipy!ND53=Výsledky!$PK$6,Tipy!ND53=Výsledky!$PK$7,Tipy!ND53=Výsledky!$PK$8,Tipy!ND53=Výsledky!$PK$9),IF(VLOOKUP(Tipy!ND53,'Kategórie hráčov'!$A$2:$B$55,2,FALSE)=30,30,20),0))</f>
        <v>0</v>
      </c>
      <c r="PL59" s="126">
        <f>IF(ISBLANK($PM$3),"",IF(ISBLANK(Tipy!MZ53),0,IF(OR(AND(Tipy!MZ53=Výsledky!$PK$3,OR(Tipy!NB53=Výsledky!$PM$3+1,Tipy!NB53=Výsledky!$PM$3-1)),AND(Tipy!NB53=Výsledky!$PM$3,OR(Tipy!MZ53=Výsledky!$PK$3+1,Tipy!MZ53=Výsledky!$PK$3-1))),10,0)))</f>
        <v>0</v>
      </c>
      <c r="PM59" s="129" t="str">
        <f>IF(ISBLANK($PM$3),"",IF(ISBLANK(Tipy!MZ53),"-",SUM(PH59:PL59)))</f>
        <v>-</v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5" x14ac:dyDescent="0.2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>
        <f>IF(ISBLANK($CA$3),"",IF(ISBLANK(Tipy!BL54),0,IF(AND(Tipy!BL54=Výsledky!$BY$3,Tipy!BN54=Výsledky!$CA$3),60,0)))</f>
        <v>0</v>
      </c>
      <c r="BW60" s="125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125">
        <f>IF(ISBLANK($CA$3),"",IF(OR(Tipy!BO54=Výsledky!$BV$6,Tipy!BO54=Výsledky!$BV$7,Tipy!BO54=Výsledky!$BV$8,Tipy!BO54=Výsledky!$BV$9),IF(VLOOKUP(Tipy!BO54,'Kategórie hráčov'!$A$2:$B$55,2,FALSE)=30,30,20),0))</f>
        <v>0</v>
      </c>
      <c r="BY60" s="125">
        <f>IF(ISBLANK($CA$3),"",IF(OR(Tipy!BP54=Výsledky!$BY$6,Tipy!BP54=Výsledky!$BY$7,Tipy!BP54=Výsledky!$BY$8,Tipy!BP54=Výsledky!$BY$9),IF(VLOOKUP(Tipy!BP54,'Kategórie hráčov'!$A$2:$B$55,2,FALSE)=30,30,20),0))</f>
        <v>0</v>
      </c>
      <c r="BZ60" s="126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29" t="str">
        <f>IF(ISBLANK($CA$3),"",IF(ISBLANK(Tipy!BL54),"-",SUM(BV60:BZ60)))</f>
        <v>-</v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>
        <f>IF(ISBLANK($LL$3),"",IF(ISBLANK(Tipy!JN54),0,IF(AND(Tipy!JN54=Výsledky!$LJ$3,Tipy!JP54=Výsledky!$LL$3),60,0)))</f>
        <v>0</v>
      </c>
      <c r="LH60" s="125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25">
        <f>IF(ISBLANK($LL$3),"",IF(OR(Tipy!JQ54=Výsledky!$LG$6,Tipy!JQ54=Výsledky!$LG$7,Tipy!JQ54=Výsledky!$LG$8,Tipy!JQ54=Výsledky!$LG$9),IF(VLOOKUP(Tipy!JQ54,'Kategórie hráčov'!$A$2:$B$55,2,FALSE)=30,30,20),0))</f>
        <v>0</v>
      </c>
      <c r="LJ60" s="125">
        <f>IF(ISBLANK($LL$3),"",IF(OR(Tipy!JR54=Výsledky!$LJ$6,Tipy!JR54=Výsledky!$LJ$7,Tipy!JR54=Výsledky!$LJ$8,Tipy!JR54=Výsledky!$LJ$9),IF(VLOOKUP(Tipy!JR54,'Kategórie hráčov'!$A$2:$B$55,2,FALSE)=30,30,20),0))</f>
        <v>0</v>
      </c>
      <c r="LK60" s="126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29" t="str">
        <f>IF(ISBLANK($LL$3),"",IF(ISBLANK(Tipy!JN54),"-",SUM(LG60:LK60)))</f>
        <v>-</v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>
        <f>IF(ISBLANK($LZ$3),"",IF(ISBLANK(Tipy!JZ54),0,IF(AND(Tipy!JZ54=Výsledky!$LX$3,Tipy!KB54=Výsledky!$LZ$3),60,0)))</f>
        <v>0</v>
      </c>
      <c r="LV60" s="12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5">
        <f>IF(ISBLANK($LZ$3),"",IF(OR(Tipy!KC54=Výsledky!$LU$6,Tipy!KC54=Výsledky!$LU$7,Tipy!KC54=Výsledky!$LU$8,Tipy!KC54=Výsledky!$LU$9),IF(VLOOKUP(Tipy!KC54,'Kategórie hráčov'!$A$2:$B$69,2,FALSE)=30,30,20),0))</f>
        <v>0</v>
      </c>
      <c r="LX60" s="125">
        <f>IF(ISBLANK($LZ$3),"",IF(OR(Tipy!KD54=Výsledky!$LX$6,Tipy!KD54=Výsledky!$LX$7,Tipy!KD54=Výsledky!$LX$8,Tipy!KD54=Výsledky!$LX$9),IF(VLOOKUP(Tipy!KD54,'Kategórie hráčov'!$A$2:$B$69,2,FALSE)=30,30,20),0))</f>
        <v>0</v>
      </c>
      <c r="LY60" s="12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9" t="str">
        <f>IF(ISBLANK($LZ$3),"",IF(ISBLANK(Tipy!JZ54),"-",SUM(LU60:LY60)))</f>
        <v>-</v>
      </c>
      <c r="MA60" s="128"/>
      <c r="MB60" s="125">
        <f>IF(ISBLANK($MG$3),"",IF(ISBLANK(Tipy!KF54),0,IF(AND(Tipy!KF54=Výsledky!$ME$3,Tipy!KH54=Výsledky!$MG$3),60,0)))</f>
        <v>0</v>
      </c>
      <c r="MC60" s="125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125">
        <f>IF(ISBLANK($MG$3),"",IF(OR(Tipy!KI54=Výsledky!$MB$6,Tipy!KI54=Výsledky!$MB$7,Tipy!KI54=Výsledky!$MB$8,Tipy!KI54=Výsledky!$MB$9),IF(VLOOKUP(Tipy!KI54,'Kategórie hráčov'!$A$2:$B$55,2,FALSE)=30,30,20),0))</f>
        <v>0</v>
      </c>
      <c r="ME60" s="125">
        <f>IF(ISBLANK($MG$3),"",IF(OR(Tipy!KJ54=Výsledky!$ME$6,Tipy!KJ54=Výsledky!$ME$7,Tipy!KJ54=Výsledky!$ME$8,Tipy!KJ54=Výsledky!$ME$9),IF(VLOOKUP(Tipy!KJ54,'Kategórie hráčov'!$A$2:$B$55,2,FALSE)=30,30,20),0))</f>
        <v>0</v>
      </c>
      <c r="MF60" s="126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29" t="str">
        <f>IF(ISBLANK($MG$3),"",IF(ISBLANK(Tipy!KF54),"-",SUM(MB60:MF60)))</f>
        <v>-</v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>
        <f>IF(ISBLANK($MU$3),"",IF(ISBLANK(Tipy!KR54),0,IF(AND(Tipy!KR54=Výsledky!$MS$3,Tipy!KT54=Výsledky!$MU$3),60,0)))</f>
        <v>0</v>
      </c>
      <c r="MQ60" s="125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25">
        <f>IF(ISBLANK($MU$3),"",IF(OR(Tipy!KU54=Výsledky!$MP$6,Tipy!KU54=Výsledky!$MP$7,Tipy!KU54=Výsledky!$MP$8,Tipy!KU54=Výsledky!$MP$9),IF(VLOOKUP(Tipy!KU54,'Kategórie hráčov'!$A$2:$B$55,2,FALSE)=30,30,20),0))</f>
        <v>0</v>
      </c>
      <c r="MS60" s="125">
        <f>IF(ISBLANK($MU$3),"",IF(OR(Tipy!KV54=Výsledky!$MS$6,Tipy!KV54=Výsledky!$MS$7,Tipy!KV54=Výsledky!$MS$8,Tipy!KV54=Výsledky!$MS$9),IF(VLOOKUP(Tipy!KV54,'Kategórie hráčov'!$A$2:$B$55,2,FALSE)=30,30,20),0))</f>
        <v>0</v>
      </c>
      <c r="MT60" s="126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129" t="str">
        <f>IF(ISBLANK($MU$3),"",IF(ISBLANK(Tipy!KR54),"-",SUM(MP60:MT60)))</f>
        <v>-</v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>
        <f>IF(ISBLANK($NI$3),"",IF(ISBLANK(Tipy!LD54),0,IF(AND(Tipy!LD54=Výsledky!$NG$3,Tipy!LF54=Výsledky!$NI$3),60,0)))</f>
        <v>0</v>
      </c>
      <c r="NE60" s="125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125">
        <f>IF(ISBLANK($NI$3),"",IF(OR(Tipy!LG54=Výsledky!$ND$6,Tipy!LG54=Výsledky!$ND$7,Tipy!LG54=Výsledky!$ND$8,Tipy!LG54=Výsledky!$ND$9),IF(VLOOKUP(Tipy!LG54,'Kategórie hráčov'!$A$2:$B$55,2,FALSE)=30,30,20),0))</f>
        <v>0</v>
      </c>
      <c r="NG60" s="125">
        <f>IF(ISBLANK($NI$3),"",IF(OR(Tipy!LH54=Výsledky!$NG$6,Tipy!LH54=Výsledky!$NG$7,Tipy!LH54=Výsledky!$NG$8,Tipy!LH54=Výsledky!$NG$9),IF(VLOOKUP(Tipy!LH54,'Kategórie hráčov'!$A$2:$B$55,2,FALSE)=30,30,20),0))</f>
        <v>0</v>
      </c>
      <c r="NH60" s="126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29" t="str">
        <f>IF(ISBLANK($NI$3),"",IF(ISBLANK(Tipy!LD54),"-",SUM(ND60:NH60)))</f>
        <v>-</v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>
        <f>IF(ISBLANK($NW$3),"",IF(ISBLANK(Tipy!LP54),0,IF(AND(Tipy!LP54=Výsledky!$NU$3,Tipy!LR54=Výsledky!$NW$3),60,0)))</f>
        <v>0</v>
      </c>
      <c r="NS60" s="125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125">
        <f>IF(ISBLANK($NW$3),"",IF(OR(Tipy!LS54=Výsledky!$NR$6,Tipy!LS54=Výsledky!$NR$7,Tipy!LS54=Výsledky!$NR$8,Tipy!LS54=Výsledky!$NR$9),IF(VLOOKUP(Tipy!LS54,'Kategórie hráčov'!$A$2:$B$55,2,FALSE)=30,30,20),0))</f>
        <v>0</v>
      </c>
      <c r="NU60" s="125">
        <f>IF(ISBLANK($NW$3),"",IF(OR(Tipy!LT54=Výsledky!$NU$6,Tipy!LT54=Výsledky!$NU$7,Tipy!LT54=Výsledky!$NU$8,Tipy!LT54=Výsledky!$NU$9),IF(VLOOKUP(Tipy!LT54,'Kategórie hráčov'!$A$2:$B$55,2,FALSE)=30,30,20),0))</f>
        <v>0</v>
      </c>
      <c r="NV60" s="126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29" t="str">
        <f>IF(ISBLANK($NW$3),"",IF(ISBLANK(Tipy!LP54),"-",SUM(NR60:NV60)))</f>
        <v>-</v>
      </c>
      <c r="NX60" s="128"/>
      <c r="NY60" s="125">
        <f>IF(ISBLANK($OD$3),"",IF(ISBLANK(Tipy!LV54),0,IF(AND(Tipy!LV54=Výsledky!$OB$3,Tipy!LX54=Výsledky!$OD$3),60,0)))</f>
        <v>0</v>
      </c>
      <c r="NZ60" s="125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25">
        <f>IF(ISBLANK($OD$3),"",IF(OR(Tipy!LY54=Výsledky!$NY$6,Tipy!LY54=Výsledky!$NY$7,Tipy!LY54=Výsledky!$NY$8,Tipy!LY54=Výsledky!$NY$9),IF(VLOOKUP(Tipy!LY54,'Kategórie hráčov'!$A$2:$B$55,2,FALSE)=30,30,20),0))</f>
        <v>0</v>
      </c>
      <c r="OB60" s="125">
        <f>IF(ISBLANK($OD$3),"",IF(OR(Tipy!LZ54=Výsledky!$OB$6,Tipy!LZ54=Výsledky!$OB$7,Tipy!LZ54=Výsledky!$OB$8,Tipy!LZ54=Výsledky!$OB$9),IF(VLOOKUP(Tipy!LZ54,'Kategórie hráčov'!$A$2:$B$55,2,FALSE)=30,30,20),0))</f>
        <v>0</v>
      </c>
      <c r="OC60" s="126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29" t="str">
        <f>IF(ISBLANK($OD$3),"",IF(ISBLANK(Tipy!LV54),"-",SUM(NY60:OC60)))</f>
        <v>-</v>
      </c>
      <c r="OE60" s="128"/>
      <c r="OF60" s="125">
        <f>IF(ISBLANK($OK$3),"",IF(ISBLANK(Tipy!MB54),0,IF(AND(Tipy!MB54=Výsledky!$OI$3,Tipy!MD54=Výsledky!$OK$3),60,0)))</f>
        <v>0</v>
      </c>
      <c r="OG60" s="125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0</v>
      </c>
      <c r="OH60" s="125">
        <f>IF(ISBLANK($OK$3),"",IF(OR(Tipy!ME54=Výsledky!$OF$6,Tipy!ME54=Výsledky!$OF$7,Tipy!ME54=Výsledky!$OF$8,Tipy!ME54=Výsledky!$OF$9),IF(VLOOKUP(Tipy!ME54,'Kategórie hráčov'!$A$2:$B$55,2,FALSE)=30,30,20),0))</f>
        <v>0</v>
      </c>
      <c r="OI60" s="125">
        <f>IF(ISBLANK($OK$3),"",IF(OR(Tipy!MF54=Výsledky!$OI$6,Tipy!MF54=Výsledky!$OI$7,Tipy!MF54=Výsledky!$OI$8,Tipy!MF54=Výsledky!$OI$9),IF(VLOOKUP(Tipy!MF54,'Kategórie hráčov'!$A$2:$B$55,2,FALSE)=30,30,20),0))</f>
        <v>0</v>
      </c>
      <c r="OJ60" s="126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29" t="str">
        <f>IF(ISBLANK($OK$3),"",IF(ISBLANK(Tipy!MB54),"-",SUM(OF60:OJ60)))</f>
        <v>-</v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>
        <f>IF(ISBLANK($OY$3),"",IF(ISBLANK(Tipy!MN54),0,IF(AND(Tipy!MN54=Výsledky!$OW$3,Tipy!MP54=Výsledky!$OY$3),60,0)))</f>
        <v>0</v>
      </c>
      <c r="OU60" s="125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125">
        <f>IF(ISBLANK($OY$3),"",IF(OR(Tipy!MQ54=Výsledky!$OT$6,Tipy!MQ54=Výsledky!$OT$7,Tipy!MQ54=Výsledky!$OT$8,Tipy!MQ54=Výsledky!$OT$9),IF(VLOOKUP(Tipy!MQ54,'Kategórie hráčov'!$A$2:$B$55,2,FALSE)=30,30,20),0))</f>
        <v>0</v>
      </c>
      <c r="OW60" s="125">
        <f>IF(ISBLANK($OY$3),"",IF(OR(Tipy!MR54=Výsledky!$OW$6,Tipy!MR54=Výsledky!$OW$7,Tipy!MR54=Výsledky!$OW$8,Tipy!MR54=Výsledky!$OW$9),IF(VLOOKUP(Tipy!MR54,'Kategórie hráčov'!$A$2:$B$55,2,FALSE)=30,30,20),0))</f>
        <v>0</v>
      </c>
      <c r="OX60" s="126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129" t="str">
        <f>IF(ISBLANK($OY$3),"",IF(ISBLANK(Tipy!MN54),"-",SUM(OT60:OX60)))</f>
        <v>-</v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>
        <f>IF(ISBLANK($PM$3),"",IF(ISBLANK(Tipy!MZ54),0,IF(AND(Tipy!MZ54=Výsledky!$PK$3,Tipy!NB54=Výsledky!$PM$3),60,0)))</f>
        <v>0</v>
      </c>
      <c r="PI60" s="125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>0</v>
      </c>
      <c r="PJ60" s="125">
        <f>IF(ISBLANK($PM$3),"",IF(OR(Tipy!NC54=Výsledky!$PH$6,Tipy!NC54=Výsledky!$PH$7,Tipy!NC54=Výsledky!$PH$8,Tipy!NC54=Výsledky!$PH$9),IF(VLOOKUP(Tipy!NC54,'Kategórie hráčov'!$A$2:$B$55,2,FALSE)=30,30,20),0))</f>
        <v>0</v>
      </c>
      <c r="PK60" s="125">
        <f>IF(ISBLANK($PM$3),"",IF(OR(Tipy!ND54=Výsledky!$PK$6,Tipy!ND54=Výsledky!$PK$7,Tipy!ND54=Výsledky!$PK$8,Tipy!ND54=Výsledky!$PK$9),IF(VLOOKUP(Tipy!ND54,'Kategórie hráčov'!$A$2:$B$55,2,FALSE)=30,30,20),0))</f>
        <v>0</v>
      </c>
      <c r="PL60" s="126">
        <f>IF(ISBLANK($PM$3),"",IF(ISBLANK(Tipy!MZ54),0,IF(OR(AND(Tipy!MZ54=Výsledky!$PK$3,OR(Tipy!NB54=Výsledky!$PM$3+1,Tipy!NB54=Výsledky!$PM$3-1)),AND(Tipy!NB54=Výsledky!$PM$3,OR(Tipy!MZ54=Výsledky!$PK$3+1,Tipy!MZ54=Výsledky!$PK$3-1))),10,0)))</f>
        <v>0</v>
      </c>
      <c r="PM60" s="129" t="str">
        <f>IF(ISBLANK($PM$3),"",IF(ISBLANK(Tipy!MZ54),"-",SUM(PH60:PL60)))</f>
        <v>-</v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5" x14ac:dyDescent="0.2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>
        <f>IF(ISBLANK($CA$3),"",IF(ISBLANK(Tipy!BL55),0,IF(AND(Tipy!BL55=Výsledky!$BY$3,Tipy!BN55=Výsledky!$CA$3),60,0)))</f>
        <v>0</v>
      </c>
      <c r="BW61" s="125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0</v>
      </c>
      <c r="BX61" s="125">
        <f>IF(ISBLANK($CA$3),"",IF(OR(Tipy!BO55=Výsledky!$BV$6,Tipy!BO55=Výsledky!$BV$7,Tipy!BO55=Výsledky!$BV$8,Tipy!BO55=Výsledky!$BV$9),IF(VLOOKUP(Tipy!BO55,'Kategórie hráčov'!$A$2:$B$55,2,FALSE)=30,30,20),0))</f>
        <v>0</v>
      </c>
      <c r="BY61" s="125">
        <f>IF(ISBLANK($CA$3),"",IF(OR(Tipy!BP55=Výsledky!$BY$6,Tipy!BP55=Výsledky!$BY$7,Tipy!BP55=Výsledky!$BY$8,Tipy!BP55=Výsledky!$BY$9),IF(VLOOKUP(Tipy!BP55,'Kategórie hráčov'!$A$2:$B$55,2,FALSE)=30,30,20),0))</f>
        <v>0</v>
      </c>
      <c r="BZ61" s="126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29">
        <f>IF(ISBLANK($CA$3),"",IF(ISBLANK(Tipy!BL55),"-",SUM(BV61:BZ61)))</f>
        <v>0</v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>
        <f>IF(ISBLANK($LL$3),"",IF(ISBLANK(Tipy!JN55),0,IF(AND(Tipy!JN55=Výsledky!$LJ$3,Tipy!JP55=Výsledky!$LL$3),60,0)))</f>
        <v>0</v>
      </c>
      <c r="LH61" s="125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125">
        <f>IF(ISBLANK($LL$3),"",IF(OR(Tipy!JQ55=Výsledky!$LG$6,Tipy!JQ55=Výsledky!$LG$7,Tipy!JQ55=Výsledky!$LG$8,Tipy!JQ55=Výsledky!$LG$9),IF(VLOOKUP(Tipy!JQ55,'Kategórie hráčov'!$A$2:$B$55,2,FALSE)=30,30,20),0))</f>
        <v>20</v>
      </c>
      <c r="LJ61" s="125">
        <f>IF(ISBLANK($LL$3),"",IF(OR(Tipy!JR55=Výsledky!$LJ$6,Tipy!JR55=Výsledky!$LJ$7,Tipy!JR55=Výsledky!$LJ$8,Tipy!JR55=Výsledky!$LJ$9),IF(VLOOKUP(Tipy!JR55,'Kategórie hráčov'!$A$2:$B$55,2,FALSE)=30,30,20),0))</f>
        <v>0</v>
      </c>
      <c r="LK61" s="126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29">
        <f>IF(ISBLANK($LL$3),"",IF(ISBLANK(Tipy!JN55),"-",SUM(LG61:LK61)))</f>
        <v>40</v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>
        <f>IF(ISBLANK($LZ$3),"",IF(ISBLANK(Tipy!JZ55),0,IF(AND(Tipy!JZ55=Výsledky!$LX$3,Tipy!KB55=Výsledky!$LZ$3),60,0)))</f>
        <v>0</v>
      </c>
      <c r="LV61" s="12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5">
        <f>IF(ISBLANK($LZ$3),"",IF(OR(Tipy!KC55=Výsledky!$LU$6,Tipy!KC55=Výsledky!$LU$7,Tipy!KC55=Výsledky!$LU$8,Tipy!KC55=Výsledky!$LU$9),IF(VLOOKUP(Tipy!KC55,'Kategórie hráčov'!$A$2:$B$69,2,FALSE)=30,30,20),0))</f>
        <v>20</v>
      </c>
      <c r="LX61" s="125">
        <f>IF(ISBLANK($LZ$3),"",IF(OR(Tipy!KD55=Výsledky!$LX$6,Tipy!KD55=Výsledky!$LX$7,Tipy!KD55=Výsledky!$LX$8,Tipy!KD55=Výsledky!$LX$9),IF(VLOOKUP(Tipy!KD55,'Kategórie hráčov'!$A$2:$B$69,2,FALSE)=30,30,20),0))</f>
        <v>0</v>
      </c>
      <c r="LY61" s="12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9">
        <f>IF(ISBLANK($LZ$3),"",IF(ISBLANK(Tipy!JZ55),"-",SUM(LU61:LY61)))</f>
        <v>40</v>
      </c>
      <c r="MA61" s="128"/>
      <c r="MB61" s="125">
        <f>IF(ISBLANK($MG$3),"",IF(ISBLANK(Tipy!KF55),0,IF(AND(Tipy!KF55=Výsledky!$ME$3,Tipy!KH55=Výsledky!$MG$3),60,0)))</f>
        <v>0</v>
      </c>
      <c r="MC61" s="125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125">
        <f>IF(ISBLANK($MG$3),"",IF(OR(Tipy!KI55=Výsledky!$MB$6,Tipy!KI55=Výsledky!$MB$7,Tipy!KI55=Výsledky!$MB$8,Tipy!KI55=Výsledky!$MB$9),IF(VLOOKUP(Tipy!KI55,'Kategórie hráčov'!$A$2:$B$55,2,FALSE)=30,30,20),0))</f>
        <v>20</v>
      </c>
      <c r="ME61" s="125">
        <f>IF(ISBLANK($MG$3),"",IF(OR(Tipy!KJ55=Výsledky!$ME$6,Tipy!KJ55=Výsledky!$ME$7,Tipy!KJ55=Výsledky!$ME$8,Tipy!KJ55=Výsledky!$ME$9),IF(VLOOKUP(Tipy!KJ55,'Kategórie hráčov'!$A$2:$B$55,2,FALSE)=30,30,20),0))</f>
        <v>0</v>
      </c>
      <c r="MF61" s="126">
        <f>IF(ISBLANK($MG$3),"",IF(ISBLANK(Tipy!KF55),0,IF(OR(AND(Tipy!KF55=Výsledky!$ME$3,OR(Tipy!KH55=Výsledky!$MG$3+1,Tipy!KH55=Výsledky!$MG$3-1)),AND(Tipy!KH55=Výsledky!$MG$3,OR(Tipy!KF55=Výsledky!$ME$3+1,Tipy!KF55=Výsledky!$ME$3-1))),10,0)))</f>
        <v>10</v>
      </c>
      <c r="MG61" s="129">
        <f>IF(ISBLANK($MG$3),"",IF(ISBLANK(Tipy!KF55),"-",SUM(MB61:MF61)))</f>
        <v>30</v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>
        <f>IF(ISBLANK($MU$3),"",IF(ISBLANK(Tipy!KR55),0,IF(AND(Tipy!KR55=Výsledky!$MS$3,Tipy!KT55=Výsledky!$MU$3),60,0)))</f>
        <v>0</v>
      </c>
      <c r="MQ61" s="125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125">
        <f>IF(ISBLANK($MU$3),"",IF(OR(Tipy!KU55=Výsledky!$MP$6,Tipy!KU55=Výsledky!$MP$7,Tipy!KU55=Výsledky!$MP$8,Tipy!KU55=Výsledky!$MP$9),IF(VLOOKUP(Tipy!KU55,'Kategórie hráčov'!$A$2:$B$55,2,FALSE)=30,30,20),0))</f>
        <v>20</v>
      </c>
      <c r="MS61" s="125">
        <f>IF(ISBLANK($MU$3),"",IF(OR(Tipy!KV55=Výsledky!$MS$6,Tipy!KV55=Výsledky!$MS$7,Tipy!KV55=Výsledky!$MS$8,Tipy!KV55=Výsledky!$MS$9),IF(VLOOKUP(Tipy!KV55,'Kategórie hráčov'!$A$2:$B$55,2,FALSE)=30,30,20),0))</f>
        <v>30</v>
      </c>
      <c r="MT61" s="126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29">
        <f>IF(ISBLANK($MU$3),"",IF(ISBLANK(Tipy!KR55),"-",SUM(MP61:MT61)))</f>
        <v>70</v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>
        <f>IF(ISBLANK($NI$3),"",IF(ISBLANK(Tipy!LD55),0,IF(AND(Tipy!LD55=Výsledky!$NG$3,Tipy!LF55=Výsledky!$NI$3),60,0)))</f>
        <v>0</v>
      </c>
      <c r="NE61" s="125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20</v>
      </c>
      <c r="NF61" s="125">
        <f>IF(ISBLANK($NI$3),"",IF(OR(Tipy!LG55=Výsledky!$ND$6,Tipy!LG55=Výsledky!$ND$7,Tipy!LG55=Výsledky!$ND$8,Tipy!LG55=Výsledky!$ND$9),IF(VLOOKUP(Tipy!LG55,'Kategórie hráčov'!$A$2:$B$55,2,FALSE)=30,30,20),0))</f>
        <v>20</v>
      </c>
      <c r="NG61" s="125">
        <f>IF(ISBLANK($NI$3),"",IF(OR(Tipy!LH55=Výsledky!$NG$6,Tipy!LH55=Výsledky!$NG$7,Tipy!LH55=Výsledky!$NG$8,Tipy!LH55=Výsledky!$NG$9),IF(VLOOKUP(Tipy!LH55,'Kategórie hráčov'!$A$2:$B$55,2,FALSE)=30,30,20),0))</f>
        <v>30</v>
      </c>
      <c r="NH61" s="126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29">
        <f>IF(ISBLANK($NI$3),"",IF(ISBLANK(Tipy!LD55),"-",SUM(ND61:NH61)))</f>
        <v>70</v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>
        <f>IF(ISBLANK($NW$3),"",IF(ISBLANK(Tipy!LP55),0,IF(AND(Tipy!LP55=Výsledky!$NU$3,Tipy!LR55=Výsledky!$NW$3),60,0)))</f>
        <v>60</v>
      </c>
      <c r="NS61" s="125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25">
        <f>IF(ISBLANK($NW$3),"",IF(OR(Tipy!LS55=Výsledky!$NR$6,Tipy!LS55=Výsledky!$NR$7,Tipy!LS55=Výsledky!$NR$8,Tipy!LS55=Výsledky!$NR$9),IF(VLOOKUP(Tipy!LS55,'Kategórie hráčov'!$A$2:$B$55,2,FALSE)=30,30,20),0))</f>
        <v>0</v>
      </c>
      <c r="NU61" s="125">
        <f>IF(ISBLANK($NW$3),"",IF(OR(Tipy!LT55=Výsledky!$NU$6,Tipy!LT55=Výsledky!$NU$7,Tipy!LT55=Výsledky!$NU$8,Tipy!LT55=Výsledky!$NU$9),IF(VLOOKUP(Tipy!LT55,'Kategórie hráčov'!$A$2:$B$55,2,FALSE)=30,30,20),0))</f>
        <v>30</v>
      </c>
      <c r="NV61" s="126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29">
        <f>IF(ISBLANK($NW$3),"",IF(ISBLANK(Tipy!LP55),"-",SUM(NR61:NV61)))</f>
        <v>90</v>
      </c>
      <c r="NX61" s="128"/>
      <c r="NY61" s="125">
        <f>IF(ISBLANK($OD$3),"",IF(ISBLANK(Tipy!LV55),0,IF(AND(Tipy!LV55=Výsledky!$OB$3,Tipy!LX55=Výsledky!$OD$3),60,0)))</f>
        <v>0</v>
      </c>
      <c r="NZ61" s="125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125">
        <f>IF(ISBLANK($OD$3),"",IF(OR(Tipy!LY55=Výsledky!$NY$6,Tipy!LY55=Výsledky!$NY$7,Tipy!LY55=Výsledky!$NY$8,Tipy!LY55=Výsledky!$NY$9),IF(VLOOKUP(Tipy!LY55,'Kategórie hráčov'!$A$2:$B$55,2,FALSE)=30,30,20),0))</f>
        <v>20</v>
      </c>
      <c r="OB61" s="125">
        <f>IF(ISBLANK($OD$3),"",IF(OR(Tipy!LZ55=Výsledky!$OB$6,Tipy!LZ55=Výsledky!$OB$7,Tipy!LZ55=Výsledky!$OB$8,Tipy!LZ55=Výsledky!$OB$9),IF(VLOOKUP(Tipy!LZ55,'Kategórie hráčov'!$A$2:$B$55,2,FALSE)=30,30,20),0))</f>
        <v>30</v>
      </c>
      <c r="OC61" s="126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29">
        <f>IF(ISBLANK($OD$3),"",IF(ISBLANK(Tipy!LV55),"-",SUM(NY61:OC61)))</f>
        <v>70</v>
      </c>
      <c r="OE61" s="128"/>
      <c r="OF61" s="125">
        <f>IF(ISBLANK($OK$3),"",IF(ISBLANK(Tipy!MB55),0,IF(AND(Tipy!MB55=Výsledky!$OI$3,Tipy!MD55=Výsledky!$OK$3),60,0)))</f>
        <v>0</v>
      </c>
      <c r="OG61" s="125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20</v>
      </c>
      <c r="OH61" s="125">
        <f>IF(ISBLANK($OK$3),"",IF(OR(Tipy!ME55=Výsledky!$OF$6,Tipy!ME55=Výsledky!$OF$7,Tipy!ME55=Výsledky!$OF$8,Tipy!ME55=Výsledky!$OF$9),IF(VLOOKUP(Tipy!ME55,'Kategórie hráčov'!$A$2:$B$55,2,FALSE)=30,30,20),0))</f>
        <v>20</v>
      </c>
      <c r="OI61" s="125">
        <f>IF(ISBLANK($OK$3),"",IF(OR(Tipy!MF55=Výsledky!$OI$6,Tipy!MF55=Výsledky!$OI$7,Tipy!MF55=Výsledky!$OI$8,Tipy!MF55=Výsledky!$OI$9),IF(VLOOKUP(Tipy!MF55,'Kategórie hráčov'!$A$2:$B$55,2,FALSE)=30,30,20),0))</f>
        <v>0</v>
      </c>
      <c r="OJ61" s="126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29">
        <f>IF(ISBLANK($OK$3),"",IF(ISBLANK(Tipy!MB55),"-",SUM(OF61:OJ61)))</f>
        <v>40</v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>
        <f>IF(ISBLANK($OY$3),"",IF(ISBLANK(Tipy!MN55),0,IF(AND(Tipy!MN55=Výsledky!$OW$3,Tipy!MP55=Výsledky!$OY$3),60,0)))</f>
        <v>0</v>
      </c>
      <c r="OU61" s="125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20</v>
      </c>
      <c r="OV61" s="125">
        <f>IF(ISBLANK($OY$3),"",IF(OR(Tipy!MQ55=Výsledky!$OT$6,Tipy!MQ55=Výsledky!$OT$7,Tipy!MQ55=Výsledky!$OT$8,Tipy!MQ55=Výsledky!$OT$9),IF(VLOOKUP(Tipy!MQ55,'Kategórie hráčov'!$A$2:$B$55,2,FALSE)=30,30,20),0))</f>
        <v>0</v>
      </c>
      <c r="OW61" s="125">
        <f>IF(ISBLANK($OY$3),"",IF(OR(Tipy!MR55=Výsledky!$OW$6,Tipy!MR55=Výsledky!$OW$7,Tipy!MR55=Výsledky!$OW$8,Tipy!MR55=Výsledky!$OW$9),IF(VLOOKUP(Tipy!MR55,'Kategórie hráčov'!$A$2:$B$55,2,FALSE)=30,30,20),0))</f>
        <v>0</v>
      </c>
      <c r="OX61" s="126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129">
        <f>IF(ISBLANK($OY$3),"",IF(ISBLANK(Tipy!MN55),"-",SUM(OT61:OX61)))</f>
        <v>20</v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>
        <f>IF(ISBLANK($PM$3),"",IF(ISBLANK(Tipy!MZ55),0,IF(AND(Tipy!MZ55=Výsledky!$PK$3,Tipy!NB55=Výsledky!$PM$3),60,0)))</f>
        <v>0</v>
      </c>
      <c r="PI61" s="125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>0</v>
      </c>
      <c r="PJ61" s="125">
        <f>IF(ISBLANK($PM$3),"",IF(OR(Tipy!NC55=Výsledky!$PH$6,Tipy!NC55=Výsledky!$PH$7,Tipy!NC55=Výsledky!$PH$8,Tipy!NC55=Výsledky!$PH$9),IF(VLOOKUP(Tipy!NC55,'Kategórie hráčov'!$A$2:$B$55,2,FALSE)=30,30,20),0))</f>
        <v>0</v>
      </c>
      <c r="PK61" s="125">
        <f>IF(ISBLANK($PM$3),"",IF(OR(Tipy!ND55=Výsledky!$PK$6,Tipy!ND55=Výsledky!$PK$7,Tipy!ND55=Výsledky!$PK$8,Tipy!ND55=Výsledky!$PK$9),IF(VLOOKUP(Tipy!ND55,'Kategórie hráčov'!$A$2:$B$55,2,FALSE)=30,30,20),0))</f>
        <v>0</v>
      </c>
      <c r="PL61" s="126">
        <f>IF(ISBLANK($PM$3),"",IF(ISBLANK(Tipy!MZ55),0,IF(OR(AND(Tipy!MZ55=Výsledky!$PK$3,OR(Tipy!NB55=Výsledky!$PM$3+1,Tipy!NB55=Výsledky!$PM$3-1)),AND(Tipy!NB55=Výsledky!$PM$3,OR(Tipy!MZ55=Výsledky!$PK$3+1,Tipy!MZ55=Výsledky!$PK$3-1))),10,0)))</f>
        <v>10</v>
      </c>
      <c r="PM61" s="129">
        <f>IF(ISBLANK($PM$3),"",IF(ISBLANK(Tipy!MZ55),"-",SUM(PH61:PL61)))</f>
        <v>10</v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5" x14ac:dyDescent="0.2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>
        <f>IF(ISBLANK($CA$3),"",IF(ISBLANK(Tipy!BL56),0,IF(AND(Tipy!BL56=Výsledky!$BY$3,Tipy!BN56=Výsledky!$CA$3),60,0)))</f>
        <v>0</v>
      </c>
      <c r="BW62" s="125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0</v>
      </c>
      <c r="BX62" s="125">
        <f>IF(ISBLANK($CA$3),"",IF(OR(Tipy!BO56=Výsledky!$BV$6,Tipy!BO56=Výsledky!$BV$7,Tipy!BO56=Výsledky!$BV$8,Tipy!BO56=Výsledky!$BV$9),IF(VLOOKUP(Tipy!BO56,'Kategórie hráčov'!$A$2:$B$55,2,FALSE)=30,30,20),0))</f>
        <v>0</v>
      </c>
      <c r="BY62" s="125">
        <f>IF(ISBLANK($CA$3),"",IF(OR(Tipy!BP56=Výsledky!$BY$6,Tipy!BP56=Výsledky!$BY$7,Tipy!BP56=Výsledky!$BY$8,Tipy!BP56=Výsledky!$BY$9),IF(VLOOKUP(Tipy!BP56,'Kategórie hráčov'!$A$2:$B$55,2,FALSE)=30,30,20),0))</f>
        <v>0</v>
      </c>
      <c r="BZ62" s="126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29" t="str">
        <f>IF(ISBLANK($CA$3),"",IF(ISBLANK(Tipy!BL56),"-",SUM(BV62:BZ62)))</f>
        <v>-</v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>
        <f>IF(ISBLANK($LL$3),"",IF(ISBLANK(Tipy!JN56),0,IF(AND(Tipy!JN56=Výsledky!$LJ$3,Tipy!JP56=Výsledky!$LL$3),60,0)))</f>
        <v>0</v>
      </c>
      <c r="LH62" s="125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125">
        <f>IF(ISBLANK($LL$3),"",IF(OR(Tipy!JQ56=Výsledky!$LG$6,Tipy!JQ56=Výsledky!$LG$7,Tipy!JQ56=Výsledky!$LG$8,Tipy!JQ56=Výsledky!$LG$9),IF(VLOOKUP(Tipy!JQ56,'Kategórie hráčov'!$A$2:$B$55,2,FALSE)=30,30,20),0))</f>
        <v>0</v>
      </c>
      <c r="LJ62" s="125">
        <f>IF(ISBLANK($LL$3),"",IF(OR(Tipy!JR56=Výsledky!$LJ$6,Tipy!JR56=Výsledky!$LJ$7,Tipy!JR56=Výsledky!$LJ$8,Tipy!JR56=Výsledky!$LJ$9),IF(VLOOKUP(Tipy!JR56,'Kategórie hráčov'!$A$2:$B$55,2,FALSE)=30,30,20),0))</f>
        <v>0</v>
      </c>
      <c r="LK62" s="126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29">
        <f>IF(ISBLANK($LL$3),"",IF(ISBLANK(Tipy!JN56),"-",SUM(LG62:LK62)))</f>
        <v>20</v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>
        <f>IF(ISBLANK($LZ$3),"",IF(ISBLANK(Tipy!JZ56),0,IF(AND(Tipy!JZ56=Výsledky!$LX$3,Tipy!KB56=Výsledky!$LZ$3),60,0)))</f>
        <v>0</v>
      </c>
      <c r="LV62" s="12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5">
        <f>IF(ISBLANK($LZ$3),"",IF(OR(Tipy!KC56=Výsledky!$LU$6,Tipy!KC56=Výsledky!$LU$7,Tipy!KC56=Výsledky!$LU$8,Tipy!KC56=Výsledky!$LU$9),IF(VLOOKUP(Tipy!KC56,'Kategórie hráčov'!$A$2:$B$69,2,FALSE)=30,30,20),0))</f>
        <v>0</v>
      </c>
      <c r="LX62" s="125">
        <f>IF(ISBLANK($LZ$3),"",IF(OR(Tipy!KD56=Výsledky!$LX$6,Tipy!KD56=Výsledky!$LX$7,Tipy!KD56=Výsledky!$LX$8,Tipy!KD56=Výsledky!$LX$9),IF(VLOOKUP(Tipy!KD56,'Kategórie hráčov'!$A$2:$B$69,2,FALSE)=30,30,20),0))</f>
        <v>0</v>
      </c>
      <c r="LY62" s="12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9" t="str">
        <f>IF(ISBLANK($LZ$3),"",IF(ISBLANK(Tipy!JZ56),"-",SUM(LU62:LY62)))</f>
        <v>-</v>
      </c>
      <c r="MA62" s="128"/>
      <c r="MB62" s="125">
        <f>IF(ISBLANK($MG$3),"",IF(ISBLANK(Tipy!KF56),0,IF(AND(Tipy!KF56=Výsledky!$ME$3,Tipy!KH56=Výsledky!$MG$3),60,0)))</f>
        <v>0</v>
      </c>
      <c r="MC62" s="125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25">
        <f>IF(ISBLANK($MG$3),"",IF(OR(Tipy!KI56=Výsledky!$MB$6,Tipy!KI56=Výsledky!$MB$7,Tipy!KI56=Výsledky!$MB$8,Tipy!KI56=Výsledky!$MB$9),IF(VLOOKUP(Tipy!KI56,'Kategórie hráčov'!$A$2:$B$55,2,FALSE)=30,30,20),0))</f>
        <v>0</v>
      </c>
      <c r="ME62" s="125">
        <f>IF(ISBLANK($MG$3),"",IF(OR(Tipy!KJ56=Výsledky!$ME$6,Tipy!KJ56=Výsledky!$ME$7,Tipy!KJ56=Výsledky!$ME$8,Tipy!KJ56=Výsledky!$ME$9),IF(VLOOKUP(Tipy!KJ56,'Kategórie hráčov'!$A$2:$B$55,2,FALSE)=30,30,20),0))</f>
        <v>0</v>
      </c>
      <c r="MF62" s="126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29" t="str">
        <f>IF(ISBLANK($MG$3),"",IF(ISBLANK(Tipy!KF56),"-",SUM(MB62:MF62)))</f>
        <v>-</v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>
        <f>IF(ISBLANK($MU$3),"",IF(ISBLANK(Tipy!KR56),0,IF(AND(Tipy!KR56=Výsledky!$MS$3,Tipy!KT56=Výsledky!$MU$3),60,0)))</f>
        <v>0</v>
      </c>
      <c r="MQ62" s="125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25">
        <f>IF(ISBLANK($MU$3),"",IF(OR(Tipy!KU56=Výsledky!$MP$6,Tipy!KU56=Výsledky!$MP$7,Tipy!KU56=Výsledky!$MP$8,Tipy!KU56=Výsledky!$MP$9),IF(VLOOKUP(Tipy!KU56,'Kategórie hráčov'!$A$2:$B$55,2,FALSE)=30,30,20),0))</f>
        <v>0</v>
      </c>
      <c r="MS62" s="125">
        <f>IF(ISBLANK($MU$3),"",IF(OR(Tipy!KV56=Výsledky!$MS$6,Tipy!KV56=Výsledky!$MS$7,Tipy!KV56=Výsledky!$MS$8,Tipy!KV56=Výsledky!$MS$9),IF(VLOOKUP(Tipy!KV56,'Kategórie hráčov'!$A$2:$B$55,2,FALSE)=30,30,20),0))</f>
        <v>0</v>
      </c>
      <c r="MT62" s="126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29" t="str">
        <f>IF(ISBLANK($MU$3),"",IF(ISBLANK(Tipy!KR56),"-",SUM(MP62:MT62)))</f>
        <v>-</v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>
        <f>IF(ISBLANK($NI$3),"",IF(ISBLANK(Tipy!LD56),0,IF(AND(Tipy!LD56=Výsledky!$NG$3,Tipy!LF56=Výsledky!$NI$3),60,0)))</f>
        <v>0</v>
      </c>
      <c r="NE62" s="125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25">
        <f>IF(ISBLANK($NI$3),"",IF(OR(Tipy!LG56=Výsledky!$ND$6,Tipy!LG56=Výsledky!$ND$7,Tipy!LG56=Výsledky!$ND$8,Tipy!LG56=Výsledky!$ND$9),IF(VLOOKUP(Tipy!LG56,'Kategórie hráčov'!$A$2:$B$55,2,FALSE)=30,30,20),0))</f>
        <v>0</v>
      </c>
      <c r="NG62" s="125">
        <f>IF(ISBLANK($NI$3),"",IF(OR(Tipy!LH56=Výsledky!$NG$6,Tipy!LH56=Výsledky!$NG$7,Tipy!LH56=Výsledky!$NG$8,Tipy!LH56=Výsledky!$NG$9),IF(VLOOKUP(Tipy!LH56,'Kategórie hráčov'!$A$2:$B$55,2,FALSE)=30,30,20),0))</f>
        <v>0</v>
      </c>
      <c r="NH62" s="126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29" t="str">
        <f>IF(ISBLANK($NI$3),"",IF(ISBLANK(Tipy!LD56),"-",SUM(ND62:NH62)))</f>
        <v>-</v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>
        <f>IF(ISBLANK($NW$3),"",IF(ISBLANK(Tipy!LP56),0,IF(AND(Tipy!LP56=Výsledky!$NU$3,Tipy!LR56=Výsledky!$NW$3),60,0)))</f>
        <v>0</v>
      </c>
      <c r="NS62" s="125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25">
        <f>IF(ISBLANK($NW$3),"",IF(OR(Tipy!LS56=Výsledky!$NR$6,Tipy!LS56=Výsledky!$NR$7,Tipy!LS56=Výsledky!$NR$8,Tipy!LS56=Výsledky!$NR$9),IF(VLOOKUP(Tipy!LS56,'Kategórie hráčov'!$A$2:$B$55,2,FALSE)=30,30,20),0))</f>
        <v>0</v>
      </c>
      <c r="NU62" s="125">
        <f>IF(ISBLANK($NW$3),"",IF(OR(Tipy!LT56=Výsledky!$NU$6,Tipy!LT56=Výsledky!$NU$7,Tipy!LT56=Výsledky!$NU$8,Tipy!LT56=Výsledky!$NU$9),IF(VLOOKUP(Tipy!LT56,'Kategórie hráčov'!$A$2:$B$55,2,FALSE)=30,30,20),0))</f>
        <v>0</v>
      </c>
      <c r="NV62" s="126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29" t="str">
        <f>IF(ISBLANK($NW$3),"",IF(ISBLANK(Tipy!LP56),"-",SUM(NR62:NV62)))</f>
        <v>-</v>
      </c>
      <c r="NX62" s="128"/>
      <c r="NY62" s="125">
        <f>IF(ISBLANK($OD$3),"",IF(ISBLANK(Tipy!LV56),0,IF(AND(Tipy!LV56=Výsledky!$OB$3,Tipy!LX56=Výsledky!$OD$3),60,0)))</f>
        <v>0</v>
      </c>
      <c r="NZ62" s="125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25">
        <f>IF(ISBLANK($OD$3),"",IF(OR(Tipy!LY56=Výsledky!$NY$6,Tipy!LY56=Výsledky!$NY$7,Tipy!LY56=Výsledky!$NY$8,Tipy!LY56=Výsledky!$NY$9),IF(VLOOKUP(Tipy!LY56,'Kategórie hráčov'!$A$2:$B$55,2,FALSE)=30,30,20),0))</f>
        <v>0</v>
      </c>
      <c r="OB62" s="125">
        <f>IF(ISBLANK($OD$3),"",IF(OR(Tipy!LZ56=Výsledky!$OB$6,Tipy!LZ56=Výsledky!$OB$7,Tipy!LZ56=Výsledky!$OB$8,Tipy!LZ56=Výsledky!$OB$9),IF(VLOOKUP(Tipy!LZ56,'Kategórie hráčov'!$A$2:$B$55,2,FALSE)=30,30,20),0))</f>
        <v>0</v>
      </c>
      <c r="OC62" s="126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29" t="str">
        <f>IF(ISBLANK($OD$3),"",IF(ISBLANK(Tipy!LV56),"-",SUM(NY62:OC62)))</f>
        <v>-</v>
      </c>
      <c r="OE62" s="128"/>
      <c r="OF62" s="125">
        <f>IF(ISBLANK($OK$3),"",IF(ISBLANK(Tipy!MB56),0,IF(AND(Tipy!MB56=Výsledky!$OI$3,Tipy!MD56=Výsledky!$OK$3),60,0)))</f>
        <v>0</v>
      </c>
      <c r="OG62" s="125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25">
        <f>IF(ISBLANK($OK$3),"",IF(OR(Tipy!ME56=Výsledky!$OF$6,Tipy!ME56=Výsledky!$OF$7,Tipy!ME56=Výsledky!$OF$8,Tipy!ME56=Výsledky!$OF$9),IF(VLOOKUP(Tipy!ME56,'Kategórie hráčov'!$A$2:$B$55,2,FALSE)=30,30,20),0))</f>
        <v>0</v>
      </c>
      <c r="OI62" s="125">
        <f>IF(ISBLANK($OK$3),"",IF(OR(Tipy!MF56=Výsledky!$OI$6,Tipy!MF56=Výsledky!$OI$7,Tipy!MF56=Výsledky!$OI$8,Tipy!MF56=Výsledky!$OI$9),IF(VLOOKUP(Tipy!MF56,'Kategórie hráčov'!$A$2:$B$55,2,FALSE)=30,30,20),0))</f>
        <v>0</v>
      </c>
      <c r="OJ62" s="126">
        <f>IF(ISBLANK($OK$3),"",IF(ISBLANK(Tipy!MB56),0,IF(OR(AND(Tipy!MB56=Výsledky!$OI$3,OR(Tipy!MD56=Výsledky!$OK$3+1,Tipy!MD56=Výsledky!$OK$3-1)),AND(Tipy!MD56=Výsledky!$OK$3,OR(Tipy!MB56=Výsledky!$OI$3+1,Tipy!MB56=Výsledky!$OI$3-1))),10,0)))</f>
        <v>10</v>
      </c>
      <c r="OK62" s="129">
        <f>IF(ISBLANK($OK$3),"",IF(ISBLANK(Tipy!MB56),"-",SUM(OF62:OJ62)))</f>
        <v>10</v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>
        <f>IF(ISBLANK($OY$3),"",IF(ISBLANK(Tipy!MN56),0,IF(AND(Tipy!MN56=Výsledky!$OW$3,Tipy!MP56=Výsledky!$OY$3),60,0)))</f>
        <v>0</v>
      </c>
      <c r="OU62" s="125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125">
        <f>IF(ISBLANK($OY$3),"",IF(OR(Tipy!MQ56=Výsledky!$OT$6,Tipy!MQ56=Výsledky!$OT$7,Tipy!MQ56=Výsledky!$OT$8,Tipy!MQ56=Výsledky!$OT$9),IF(VLOOKUP(Tipy!MQ56,'Kategórie hráčov'!$A$2:$B$55,2,FALSE)=30,30,20),0))</f>
        <v>0</v>
      </c>
      <c r="OW62" s="125">
        <f>IF(ISBLANK($OY$3),"",IF(OR(Tipy!MR56=Výsledky!$OW$6,Tipy!MR56=Výsledky!$OW$7,Tipy!MR56=Výsledky!$OW$8,Tipy!MR56=Výsledky!$OW$9),IF(VLOOKUP(Tipy!MR56,'Kategórie hráčov'!$A$2:$B$55,2,FALSE)=30,30,20),0))</f>
        <v>0</v>
      </c>
      <c r="OX62" s="126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129" t="str">
        <f>IF(ISBLANK($OY$3),"",IF(ISBLANK(Tipy!MN56),"-",SUM(OT62:OX62)))</f>
        <v>-</v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>
        <f>IF(ISBLANK($PM$3),"",IF(ISBLANK(Tipy!MZ56),0,IF(AND(Tipy!MZ56=Výsledky!$PK$3,Tipy!NB56=Výsledky!$PM$3),60,0)))</f>
        <v>0</v>
      </c>
      <c r="PI62" s="125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>0</v>
      </c>
      <c r="PJ62" s="125">
        <f>IF(ISBLANK($PM$3),"",IF(OR(Tipy!NC56=Výsledky!$PH$6,Tipy!NC56=Výsledky!$PH$7,Tipy!NC56=Výsledky!$PH$8,Tipy!NC56=Výsledky!$PH$9),IF(VLOOKUP(Tipy!NC56,'Kategórie hráčov'!$A$2:$B$55,2,FALSE)=30,30,20),0))</f>
        <v>0</v>
      </c>
      <c r="PK62" s="125">
        <f>IF(ISBLANK($PM$3),"",IF(OR(Tipy!ND56=Výsledky!$PK$6,Tipy!ND56=Výsledky!$PK$7,Tipy!ND56=Výsledky!$PK$8,Tipy!ND56=Výsledky!$PK$9),IF(VLOOKUP(Tipy!ND56,'Kategórie hráčov'!$A$2:$B$55,2,FALSE)=30,30,20),0))</f>
        <v>0</v>
      </c>
      <c r="PL62" s="126">
        <f>IF(ISBLANK($PM$3),"",IF(ISBLANK(Tipy!MZ56),0,IF(OR(AND(Tipy!MZ56=Výsledky!$PK$3,OR(Tipy!NB56=Výsledky!$PM$3+1,Tipy!NB56=Výsledky!$PM$3-1)),AND(Tipy!NB56=Výsledky!$PM$3,OR(Tipy!MZ56=Výsledky!$PK$3+1,Tipy!MZ56=Výsledky!$PK$3-1))),10,0)))</f>
        <v>0</v>
      </c>
      <c r="PM62" s="129" t="str">
        <f>IF(ISBLANK($PM$3),"",IF(ISBLANK(Tipy!MZ56),"-",SUM(PH62:PL62)))</f>
        <v>-</v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5" x14ac:dyDescent="0.2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>
        <f>IF(ISBLANK($CA$3),"",IF(ISBLANK(Tipy!BL57),0,IF(AND(Tipy!BL57=Výsledky!$BY$3,Tipy!BN57=Výsledky!$CA$3),60,0)))</f>
        <v>0</v>
      </c>
      <c r="BW63" s="125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25">
        <f>IF(ISBLANK($CA$3),"",IF(OR(Tipy!BO57=Výsledky!$BV$6,Tipy!BO57=Výsledky!$BV$7,Tipy!BO57=Výsledky!$BV$8,Tipy!BO57=Výsledky!$BV$9),IF(VLOOKUP(Tipy!BO57,'Kategórie hráčov'!$A$2:$B$55,2,FALSE)=30,30,20),0))</f>
        <v>0</v>
      </c>
      <c r="BY63" s="125">
        <f>IF(ISBLANK($CA$3),"",IF(OR(Tipy!BP57=Výsledky!$BY$6,Tipy!BP57=Výsledky!$BY$7,Tipy!BP57=Výsledky!$BY$8,Tipy!BP57=Výsledky!$BY$9),IF(VLOOKUP(Tipy!BP57,'Kategórie hráčov'!$A$2:$B$55,2,FALSE)=30,30,20),0))</f>
        <v>0</v>
      </c>
      <c r="BZ63" s="126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29">
        <f>IF(ISBLANK($CA$3),"",IF(ISBLANK(Tipy!BL57),"-",SUM(BV63:BZ63)))</f>
        <v>20</v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>
        <f>IF(ISBLANK($LL$3),"",IF(ISBLANK(Tipy!JN57),0,IF(AND(Tipy!JN57=Výsledky!$LJ$3,Tipy!JP57=Výsledky!$LL$3),60,0)))</f>
        <v>0</v>
      </c>
      <c r="LH63" s="125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20</v>
      </c>
      <c r="LI63" s="125">
        <f>IF(ISBLANK($LL$3),"",IF(OR(Tipy!JQ57=Výsledky!$LG$6,Tipy!JQ57=Výsledky!$LG$7,Tipy!JQ57=Výsledky!$LG$8,Tipy!JQ57=Výsledky!$LG$9),IF(VLOOKUP(Tipy!JQ57,'Kategórie hráčov'!$A$2:$B$55,2,FALSE)=30,30,20),0))</f>
        <v>0</v>
      </c>
      <c r="LJ63" s="125">
        <f>IF(ISBLANK($LL$3),"",IF(OR(Tipy!JR57=Výsledky!$LJ$6,Tipy!JR57=Výsledky!$LJ$7,Tipy!JR57=Výsledky!$LJ$8,Tipy!JR57=Výsledky!$LJ$9),IF(VLOOKUP(Tipy!JR57,'Kategórie hráčov'!$A$2:$B$55,2,FALSE)=30,30,20),0))</f>
        <v>0</v>
      </c>
      <c r="LK63" s="126">
        <f>IF(ISBLANK($LL$3),"",IF(ISBLANK(Tipy!JN57),0,IF(OR(AND(Tipy!JN57=Výsledky!$LJ$3,OR(Tipy!JP57=Výsledky!$LL$3+1,Tipy!JP57=Výsledky!$LL$3-1)),AND(Tipy!JP57=Výsledky!$LL$3,OR(Tipy!JN57=Výsledky!$LJ$3+1,Tipy!JN57=Výsledky!$LJ$3-1))),10,0)))</f>
        <v>10</v>
      </c>
      <c r="LL63" s="129">
        <f>IF(ISBLANK($LL$3),"",IF(ISBLANK(Tipy!JN57),"-",SUM(LG63:LK63)))</f>
        <v>30</v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>
        <f>IF(ISBLANK($LZ$3),"",IF(ISBLANK(Tipy!JZ57),0,IF(AND(Tipy!JZ57=Výsledky!$LX$3,Tipy!KB57=Výsledky!$LZ$3),60,0)))</f>
        <v>0</v>
      </c>
      <c r="LV63" s="12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5">
        <f>IF(ISBLANK($LZ$3),"",IF(OR(Tipy!KC57=Výsledky!$LU$6,Tipy!KC57=Výsledky!$LU$7,Tipy!KC57=Výsledky!$LU$8,Tipy!KC57=Výsledky!$LU$9),IF(VLOOKUP(Tipy!KC57,'Kategórie hráčov'!$A$2:$B$69,2,FALSE)=30,30,20),0))</f>
        <v>0</v>
      </c>
      <c r="LX63" s="125">
        <f>IF(ISBLANK($LZ$3),"",IF(OR(Tipy!KD57=Výsledky!$LX$6,Tipy!KD57=Výsledky!$LX$7,Tipy!KD57=Výsledky!$LX$8,Tipy!KD57=Výsledky!$LX$9),IF(VLOOKUP(Tipy!KD57,'Kategórie hráčov'!$A$2:$B$69,2,FALSE)=30,30,20),0))</f>
        <v>0</v>
      </c>
      <c r="LY63" s="12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9" t="str">
        <f>IF(ISBLANK($LZ$3),"",IF(ISBLANK(Tipy!JZ57),"-",SUM(LU63:LY63)))</f>
        <v>-</v>
      </c>
      <c r="MA63" s="128"/>
      <c r="MB63" s="125">
        <f>IF(ISBLANK($MG$3),"",IF(ISBLANK(Tipy!KF57),0,IF(AND(Tipy!KF57=Výsledky!$ME$3,Tipy!KH57=Výsledky!$MG$3),60,0)))</f>
        <v>0</v>
      </c>
      <c r="MC63" s="125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25">
        <f>IF(ISBLANK($MG$3),"",IF(OR(Tipy!KI57=Výsledky!$MB$6,Tipy!KI57=Výsledky!$MB$7,Tipy!KI57=Výsledky!$MB$8,Tipy!KI57=Výsledky!$MB$9),IF(VLOOKUP(Tipy!KI57,'Kategórie hráčov'!$A$2:$B$55,2,FALSE)=30,30,20),0))</f>
        <v>0</v>
      </c>
      <c r="ME63" s="125">
        <f>IF(ISBLANK($MG$3),"",IF(OR(Tipy!KJ57=Výsledky!$ME$6,Tipy!KJ57=Výsledky!$ME$7,Tipy!KJ57=Výsledky!$ME$8,Tipy!KJ57=Výsledky!$ME$9),IF(VLOOKUP(Tipy!KJ57,'Kategórie hráčov'!$A$2:$B$55,2,FALSE)=30,30,20),0))</f>
        <v>30</v>
      </c>
      <c r="MF63" s="126">
        <f>IF(ISBLANK($MG$3),"",IF(ISBLANK(Tipy!KF57),0,IF(OR(AND(Tipy!KF57=Výsledky!$ME$3,OR(Tipy!KH57=Výsledky!$MG$3+1,Tipy!KH57=Výsledky!$MG$3-1)),AND(Tipy!KH57=Výsledky!$MG$3,OR(Tipy!KF57=Výsledky!$ME$3+1,Tipy!KF57=Výsledky!$ME$3-1))),10,0)))</f>
        <v>10</v>
      </c>
      <c r="MG63" s="129">
        <f>IF(ISBLANK($MG$3),"",IF(ISBLANK(Tipy!KF57),"-",SUM(MB63:MF63)))</f>
        <v>40</v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>
        <f>IF(ISBLANK($MU$3),"",IF(ISBLANK(Tipy!KR57),0,IF(AND(Tipy!KR57=Výsledky!$MS$3,Tipy!KT57=Výsledky!$MU$3),60,0)))</f>
        <v>0</v>
      </c>
      <c r="MQ63" s="125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20</v>
      </c>
      <c r="MR63" s="125">
        <f>IF(ISBLANK($MU$3),"",IF(OR(Tipy!KU57=Výsledky!$MP$6,Tipy!KU57=Výsledky!$MP$7,Tipy!KU57=Výsledky!$MP$8,Tipy!KU57=Výsledky!$MP$9),IF(VLOOKUP(Tipy!KU57,'Kategórie hráčov'!$A$2:$B$55,2,FALSE)=30,30,20),0))</f>
        <v>0</v>
      </c>
      <c r="MS63" s="125">
        <f>IF(ISBLANK($MU$3),"",IF(OR(Tipy!KV57=Výsledky!$MS$6,Tipy!KV57=Výsledky!$MS$7,Tipy!KV57=Výsledky!$MS$8,Tipy!KV57=Výsledky!$MS$9),IF(VLOOKUP(Tipy!KV57,'Kategórie hráčov'!$A$2:$B$55,2,FALSE)=30,30,20),0))</f>
        <v>30</v>
      </c>
      <c r="MT63" s="126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29">
        <f>IF(ISBLANK($MU$3),"",IF(ISBLANK(Tipy!KR57),"-",SUM(MP63:MT63)))</f>
        <v>50</v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>
        <f>IF(ISBLANK($NI$3),"",IF(ISBLANK(Tipy!LD57),0,IF(AND(Tipy!LD57=Výsledky!$NG$3,Tipy!LF57=Výsledky!$NI$3),60,0)))</f>
        <v>0</v>
      </c>
      <c r="NE63" s="125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25">
        <f>IF(ISBLANK($NI$3),"",IF(OR(Tipy!LG57=Výsledky!$ND$6,Tipy!LG57=Výsledky!$ND$7,Tipy!LG57=Výsledky!$ND$8,Tipy!LG57=Výsledky!$ND$9),IF(VLOOKUP(Tipy!LG57,'Kategórie hráčov'!$A$2:$B$55,2,FALSE)=30,30,20),0))</f>
        <v>0</v>
      </c>
      <c r="NG63" s="125">
        <f>IF(ISBLANK($NI$3),"",IF(OR(Tipy!LH57=Výsledky!$NG$6,Tipy!LH57=Výsledky!$NG$7,Tipy!LH57=Výsledky!$NG$8,Tipy!LH57=Výsledky!$NG$9),IF(VLOOKUP(Tipy!LH57,'Kategórie hráčov'!$A$2:$B$55,2,FALSE)=30,30,20),0))</f>
        <v>0</v>
      </c>
      <c r="NH63" s="126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29" t="str">
        <f>IF(ISBLANK($NI$3),"",IF(ISBLANK(Tipy!LD57),"-",SUM(ND63:NH63)))</f>
        <v>-</v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>
        <f>IF(ISBLANK($NW$3),"",IF(ISBLANK(Tipy!LP57),0,IF(AND(Tipy!LP57=Výsledky!$NU$3,Tipy!LR57=Výsledky!$NW$3),60,0)))</f>
        <v>0</v>
      </c>
      <c r="NS63" s="125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25">
        <f>IF(ISBLANK($NW$3),"",IF(OR(Tipy!LS57=Výsledky!$NR$6,Tipy!LS57=Výsledky!$NR$7,Tipy!LS57=Výsledky!$NR$8,Tipy!LS57=Výsledky!$NR$9),IF(VLOOKUP(Tipy!LS57,'Kategórie hráčov'!$A$2:$B$55,2,FALSE)=30,30,20),0))</f>
        <v>0</v>
      </c>
      <c r="NU63" s="125">
        <f>IF(ISBLANK($NW$3),"",IF(OR(Tipy!LT57=Výsledky!$NU$6,Tipy!LT57=Výsledky!$NU$7,Tipy!LT57=Výsledky!$NU$8,Tipy!LT57=Výsledky!$NU$9),IF(VLOOKUP(Tipy!LT57,'Kategórie hráčov'!$A$2:$B$55,2,FALSE)=30,30,20),0))</f>
        <v>0</v>
      </c>
      <c r="NV63" s="126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29" t="str">
        <f>IF(ISBLANK($NW$3),"",IF(ISBLANK(Tipy!LP57),"-",SUM(NR63:NV63)))</f>
        <v>-</v>
      </c>
      <c r="NX63" s="128"/>
      <c r="NY63" s="125">
        <f>IF(ISBLANK($OD$3),"",IF(ISBLANK(Tipy!LV57),0,IF(AND(Tipy!LV57=Výsledky!$OB$3,Tipy!LX57=Výsledky!$OD$3),60,0)))</f>
        <v>0</v>
      </c>
      <c r="NZ63" s="125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20</v>
      </c>
      <c r="OA63" s="125">
        <f>IF(ISBLANK($OD$3),"",IF(OR(Tipy!LY57=Výsledky!$NY$6,Tipy!LY57=Výsledky!$NY$7,Tipy!LY57=Výsledky!$NY$8,Tipy!LY57=Výsledky!$NY$9),IF(VLOOKUP(Tipy!LY57,'Kategórie hráčov'!$A$2:$B$55,2,FALSE)=30,30,20),0))</f>
        <v>20</v>
      </c>
      <c r="OB63" s="125">
        <f>IF(ISBLANK($OD$3),"",IF(OR(Tipy!LZ57=Výsledky!$OB$6,Tipy!LZ57=Výsledky!$OB$7,Tipy!LZ57=Výsledky!$OB$8,Tipy!LZ57=Výsledky!$OB$9),IF(VLOOKUP(Tipy!LZ57,'Kategórie hráčov'!$A$2:$B$55,2,FALSE)=30,30,20),0))</f>
        <v>0</v>
      </c>
      <c r="OC63" s="126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29">
        <f>IF(ISBLANK($OD$3),"",IF(ISBLANK(Tipy!LV57),"-",SUM(NY63:OC63)))</f>
        <v>40</v>
      </c>
      <c r="OE63" s="128"/>
      <c r="OF63" s="125">
        <f>IF(ISBLANK($OK$3),"",IF(ISBLANK(Tipy!MB57),0,IF(AND(Tipy!MB57=Výsledky!$OI$3,Tipy!MD57=Výsledky!$OK$3),60,0)))</f>
        <v>0</v>
      </c>
      <c r="OG63" s="125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25">
        <f>IF(ISBLANK($OK$3),"",IF(OR(Tipy!ME57=Výsledky!$OF$6,Tipy!ME57=Výsledky!$OF$7,Tipy!ME57=Výsledky!$OF$8,Tipy!ME57=Výsledky!$OF$9),IF(VLOOKUP(Tipy!ME57,'Kategórie hráčov'!$A$2:$B$55,2,FALSE)=30,30,20),0))</f>
        <v>0</v>
      </c>
      <c r="OI63" s="125">
        <f>IF(ISBLANK($OK$3),"",IF(OR(Tipy!MF57=Výsledky!$OI$6,Tipy!MF57=Výsledky!$OI$7,Tipy!MF57=Výsledky!$OI$8,Tipy!MF57=Výsledky!$OI$9),IF(VLOOKUP(Tipy!MF57,'Kategórie hráčov'!$A$2:$B$55,2,FALSE)=30,30,20),0))</f>
        <v>0</v>
      </c>
      <c r="OJ63" s="126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29" t="str">
        <f>IF(ISBLANK($OK$3),"",IF(ISBLANK(Tipy!MB57),"-",SUM(OF63:OJ63)))</f>
        <v>-</v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>
        <f>IF(ISBLANK($OY$3),"",IF(ISBLANK(Tipy!MN57),0,IF(AND(Tipy!MN57=Výsledky!$OW$3,Tipy!MP57=Výsledky!$OY$3),60,0)))</f>
        <v>0</v>
      </c>
      <c r="OU63" s="125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20</v>
      </c>
      <c r="OV63" s="125">
        <f>IF(ISBLANK($OY$3),"",IF(OR(Tipy!MQ57=Výsledky!$OT$6,Tipy!MQ57=Výsledky!$OT$7,Tipy!MQ57=Výsledky!$OT$8,Tipy!MQ57=Výsledky!$OT$9),IF(VLOOKUP(Tipy!MQ57,'Kategórie hráčov'!$A$2:$B$55,2,FALSE)=30,30,20),0))</f>
        <v>0</v>
      </c>
      <c r="OW63" s="125">
        <f>IF(ISBLANK($OY$3),"",IF(OR(Tipy!MR57=Výsledky!$OW$6,Tipy!MR57=Výsledky!$OW$7,Tipy!MR57=Výsledky!$OW$8,Tipy!MR57=Výsledky!$OW$9),IF(VLOOKUP(Tipy!MR57,'Kategórie hráčov'!$A$2:$B$55,2,FALSE)=30,30,20),0))</f>
        <v>0</v>
      </c>
      <c r="OX63" s="126">
        <f>IF(ISBLANK($OY$3),"",IF(ISBLANK(Tipy!MN57),0,IF(OR(AND(Tipy!MN57=Výsledky!$OW$3,OR(Tipy!MP57=Výsledky!$OY$3+1,Tipy!MP57=Výsledky!$OY$3-1)),AND(Tipy!MP57=Výsledky!$OY$3,OR(Tipy!MN57=Výsledky!$OW$3+1,Tipy!MN57=Výsledky!$OW$3-1))),10,0)))</f>
        <v>10</v>
      </c>
      <c r="OY63" s="129">
        <f>IF(ISBLANK($OY$3),"",IF(ISBLANK(Tipy!MN57),"-",SUM(OT63:OX63)))</f>
        <v>30</v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>
        <f>IF(ISBLANK($PM$3),"",IF(ISBLANK(Tipy!MZ57),0,IF(AND(Tipy!MZ57=Výsledky!$PK$3,Tipy!NB57=Výsledky!$PM$3),60,0)))</f>
        <v>0</v>
      </c>
      <c r="PI63" s="125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>0</v>
      </c>
      <c r="PJ63" s="125">
        <f>IF(ISBLANK($PM$3),"",IF(OR(Tipy!NC57=Výsledky!$PH$6,Tipy!NC57=Výsledky!$PH$7,Tipy!NC57=Výsledky!$PH$8,Tipy!NC57=Výsledky!$PH$9),IF(VLOOKUP(Tipy!NC57,'Kategórie hráčov'!$A$2:$B$55,2,FALSE)=30,30,20),0))</f>
        <v>0</v>
      </c>
      <c r="PK63" s="125">
        <f>IF(ISBLANK($PM$3),"",IF(OR(Tipy!ND57=Výsledky!$PK$6,Tipy!ND57=Výsledky!$PK$7,Tipy!ND57=Výsledky!$PK$8,Tipy!ND57=Výsledky!$PK$9),IF(VLOOKUP(Tipy!ND57,'Kategórie hráčov'!$A$2:$B$55,2,FALSE)=30,30,20),0))</f>
        <v>0</v>
      </c>
      <c r="PL63" s="126">
        <f>IF(ISBLANK($PM$3),"",IF(ISBLANK(Tipy!MZ57),0,IF(OR(AND(Tipy!MZ57=Výsledky!$PK$3,OR(Tipy!NB57=Výsledky!$PM$3+1,Tipy!NB57=Výsledky!$PM$3-1)),AND(Tipy!NB57=Výsledky!$PM$3,OR(Tipy!MZ57=Výsledky!$PK$3+1,Tipy!MZ57=Výsledky!$PK$3-1))),10,0)))</f>
        <v>0</v>
      </c>
      <c r="PM63" s="129" t="str">
        <f>IF(ISBLANK($PM$3),"",IF(ISBLANK(Tipy!MZ57),"-",SUM(PH63:PL63)))</f>
        <v>-</v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5" x14ac:dyDescent="0.2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>
        <f>IF(ISBLANK($CA$3),"",IF(ISBLANK(Tipy!BL58),0,IF(AND(Tipy!BL58=Výsledky!$BY$3,Tipy!BN58=Výsledky!$CA$3),60,0)))</f>
        <v>0</v>
      </c>
      <c r="BW64" s="125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25">
        <f>IF(ISBLANK($CA$3),"",IF(OR(Tipy!BO58=Výsledky!$BV$6,Tipy!BO58=Výsledky!$BV$7,Tipy!BO58=Výsledky!$BV$8,Tipy!BO58=Výsledky!$BV$9),IF(VLOOKUP(Tipy!BO58,'Kategórie hráčov'!$A$2:$B$55,2,FALSE)=30,30,20),0))</f>
        <v>0</v>
      </c>
      <c r="BY64" s="125">
        <f>IF(ISBLANK($CA$3),"",IF(OR(Tipy!BP58=Výsledky!$BY$6,Tipy!BP58=Výsledky!$BY$7,Tipy!BP58=Výsledky!$BY$8,Tipy!BP58=Výsledky!$BY$9),IF(VLOOKUP(Tipy!BP58,'Kategórie hráčov'!$A$2:$B$55,2,FALSE)=30,30,20),0))</f>
        <v>0</v>
      </c>
      <c r="BZ64" s="126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29">
        <f>IF(ISBLANK($CA$3),"",IF(ISBLANK(Tipy!BL58),"-",SUM(BV64:BZ64)))</f>
        <v>0</v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>
        <f>IF(ISBLANK($LL$3),"",IF(ISBLANK(Tipy!JN58),0,IF(AND(Tipy!JN58=Výsledky!$LJ$3,Tipy!JP58=Výsledky!$LL$3),60,0)))</f>
        <v>0</v>
      </c>
      <c r="LH64" s="125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20</v>
      </c>
      <c r="LI64" s="125">
        <f>IF(ISBLANK($LL$3),"",IF(OR(Tipy!JQ58=Výsledky!$LG$6,Tipy!JQ58=Výsledky!$LG$7,Tipy!JQ58=Výsledky!$LG$8,Tipy!JQ58=Výsledky!$LG$9),IF(VLOOKUP(Tipy!JQ58,'Kategórie hráčov'!$A$2:$B$55,2,FALSE)=30,30,20),0))</f>
        <v>20</v>
      </c>
      <c r="LJ64" s="125">
        <f>IF(ISBLANK($LL$3),"",IF(OR(Tipy!JR58=Výsledky!$LJ$6,Tipy!JR58=Výsledky!$LJ$7,Tipy!JR58=Výsledky!$LJ$8,Tipy!JR58=Výsledky!$LJ$9),IF(VLOOKUP(Tipy!JR58,'Kategórie hráčov'!$A$2:$B$55,2,FALSE)=30,30,20),0))</f>
        <v>0</v>
      </c>
      <c r="LK64" s="126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29">
        <f>IF(ISBLANK($LL$3),"",IF(ISBLANK(Tipy!JN58),"-",SUM(LG64:LK64)))</f>
        <v>40</v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>
        <f>IF(ISBLANK($LZ$3),"",IF(ISBLANK(Tipy!JZ58),0,IF(AND(Tipy!JZ58=Výsledky!$LX$3,Tipy!KB58=Výsledky!$LZ$3),60,0)))</f>
        <v>0</v>
      </c>
      <c r="LV64" s="12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5">
        <f>IF(ISBLANK($LZ$3),"",IF(OR(Tipy!KC58=Výsledky!$LU$6,Tipy!KC58=Výsledky!$LU$7,Tipy!KC58=Výsledky!$LU$8,Tipy!KC58=Výsledky!$LU$9),IF(VLOOKUP(Tipy!KC58,'Kategórie hráčov'!$A$2:$B$69,2,FALSE)=30,30,20),0))</f>
        <v>20</v>
      </c>
      <c r="LX64" s="125">
        <f>IF(ISBLANK($LZ$3),"",IF(OR(Tipy!KD58=Výsledky!$LX$6,Tipy!KD58=Výsledky!$LX$7,Tipy!KD58=Výsledky!$LX$8,Tipy!KD58=Výsledky!$LX$9),IF(VLOOKUP(Tipy!KD58,'Kategórie hráčov'!$A$2:$B$69,2,FALSE)=30,30,20),0))</f>
        <v>0</v>
      </c>
      <c r="LY64" s="12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9">
        <f>IF(ISBLANK($LZ$3),"",IF(ISBLANK(Tipy!JZ58),"-",SUM(LU64:LY64)))</f>
        <v>20</v>
      </c>
      <c r="MA64" s="128"/>
      <c r="MB64" s="125">
        <f>IF(ISBLANK($MG$3),"",IF(ISBLANK(Tipy!KF58),0,IF(AND(Tipy!KF58=Výsledky!$ME$3,Tipy!KH58=Výsledky!$MG$3),60,0)))</f>
        <v>0</v>
      </c>
      <c r="MC64" s="125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25">
        <f>IF(ISBLANK($MG$3),"",IF(OR(Tipy!KI58=Výsledky!$MB$6,Tipy!KI58=Výsledky!$MB$7,Tipy!KI58=Výsledky!$MB$8,Tipy!KI58=Výsledky!$MB$9),IF(VLOOKUP(Tipy!KI58,'Kategórie hráčov'!$A$2:$B$55,2,FALSE)=30,30,20),0))</f>
        <v>20</v>
      </c>
      <c r="ME64" s="125">
        <f>IF(ISBLANK($MG$3),"",IF(OR(Tipy!KJ58=Výsledky!$ME$6,Tipy!KJ58=Výsledky!$ME$7,Tipy!KJ58=Výsledky!$ME$8,Tipy!KJ58=Výsledky!$ME$9),IF(VLOOKUP(Tipy!KJ58,'Kategórie hráčov'!$A$2:$B$55,2,FALSE)=30,30,20),0))</f>
        <v>0</v>
      </c>
      <c r="MF64" s="126">
        <f>IF(ISBLANK($MG$3),"",IF(ISBLANK(Tipy!KF58),0,IF(OR(AND(Tipy!KF58=Výsledky!$ME$3,OR(Tipy!KH58=Výsledky!$MG$3+1,Tipy!KH58=Výsledky!$MG$3-1)),AND(Tipy!KH58=Výsledky!$MG$3,OR(Tipy!KF58=Výsledky!$ME$3+1,Tipy!KF58=Výsledky!$ME$3-1))),10,0)))</f>
        <v>10</v>
      </c>
      <c r="MG64" s="129">
        <f>IF(ISBLANK($MG$3),"",IF(ISBLANK(Tipy!KF58),"-",SUM(MB64:MF64)))</f>
        <v>30</v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>
        <f>IF(ISBLANK($MU$3),"",IF(ISBLANK(Tipy!KR58),0,IF(AND(Tipy!KR58=Výsledky!$MS$3,Tipy!KT58=Výsledky!$MU$3),60,0)))</f>
        <v>0</v>
      </c>
      <c r="MQ64" s="125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20</v>
      </c>
      <c r="MR64" s="125">
        <f>IF(ISBLANK($MU$3),"",IF(OR(Tipy!KU58=Výsledky!$MP$6,Tipy!KU58=Výsledky!$MP$7,Tipy!KU58=Výsledky!$MP$8,Tipy!KU58=Výsledky!$MP$9),IF(VLOOKUP(Tipy!KU58,'Kategórie hráčov'!$A$2:$B$55,2,FALSE)=30,30,20),0))</f>
        <v>20</v>
      </c>
      <c r="MS64" s="125">
        <f>IF(ISBLANK($MU$3),"",IF(OR(Tipy!KV58=Výsledky!$MS$6,Tipy!KV58=Výsledky!$MS$7,Tipy!KV58=Výsledky!$MS$8,Tipy!KV58=Výsledky!$MS$9),IF(VLOOKUP(Tipy!KV58,'Kategórie hráčov'!$A$2:$B$55,2,FALSE)=30,30,20),0))</f>
        <v>0</v>
      </c>
      <c r="MT64" s="126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29">
        <f>IF(ISBLANK($MU$3),"",IF(ISBLANK(Tipy!KR58),"-",SUM(MP64:MT64)))</f>
        <v>40</v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>
        <f>IF(ISBLANK($NI$3),"",IF(ISBLANK(Tipy!LD58),0,IF(AND(Tipy!LD58=Výsledky!$NG$3,Tipy!LF58=Výsledky!$NI$3),60,0)))</f>
        <v>0</v>
      </c>
      <c r="NE64" s="125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20</v>
      </c>
      <c r="NF64" s="125">
        <f>IF(ISBLANK($NI$3),"",IF(OR(Tipy!LG58=Výsledky!$ND$6,Tipy!LG58=Výsledky!$ND$7,Tipy!LG58=Výsledky!$ND$8,Tipy!LG58=Výsledky!$ND$9),IF(VLOOKUP(Tipy!LG58,'Kategórie hráčov'!$A$2:$B$55,2,FALSE)=30,30,20),0))</f>
        <v>20</v>
      </c>
      <c r="NG64" s="125">
        <f>IF(ISBLANK($NI$3),"",IF(OR(Tipy!LH58=Výsledky!$NG$6,Tipy!LH58=Výsledky!$NG$7,Tipy!LH58=Výsledky!$NG$8,Tipy!LH58=Výsledky!$NG$9),IF(VLOOKUP(Tipy!LH58,'Kategórie hráčov'!$A$2:$B$55,2,FALSE)=30,30,20),0))</f>
        <v>30</v>
      </c>
      <c r="NH64" s="126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29">
        <f>IF(ISBLANK($NI$3),"",IF(ISBLANK(Tipy!LD58),"-",SUM(ND64:NH64)))</f>
        <v>70</v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>
        <f>IF(ISBLANK($NW$3),"",IF(ISBLANK(Tipy!LP58),0,IF(AND(Tipy!LP58=Výsledky!$NU$3,Tipy!LR58=Výsledky!$NW$3),60,0)))</f>
        <v>0</v>
      </c>
      <c r="NS64" s="125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20</v>
      </c>
      <c r="NT64" s="125">
        <f>IF(ISBLANK($NW$3),"",IF(OR(Tipy!LS58=Výsledky!$NR$6,Tipy!LS58=Výsledky!$NR$7,Tipy!LS58=Výsledky!$NR$8,Tipy!LS58=Výsledky!$NR$9),IF(VLOOKUP(Tipy!LS58,'Kategórie hráčov'!$A$2:$B$55,2,FALSE)=30,30,20),0))</f>
        <v>0</v>
      </c>
      <c r="NU64" s="125">
        <f>IF(ISBLANK($NW$3),"",IF(OR(Tipy!LT58=Výsledky!$NU$6,Tipy!LT58=Výsledky!$NU$7,Tipy!LT58=Výsledky!$NU$8,Tipy!LT58=Výsledky!$NU$9),IF(VLOOKUP(Tipy!LT58,'Kategórie hráčov'!$A$2:$B$55,2,FALSE)=30,30,20),0))</f>
        <v>30</v>
      </c>
      <c r="NV64" s="126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29">
        <f>IF(ISBLANK($NW$3),"",IF(ISBLANK(Tipy!LP58),"-",SUM(NR64:NV64)))</f>
        <v>50</v>
      </c>
      <c r="NX64" s="128"/>
      <c r="NY64" s="125">
        <f>IF(ISBLANK($OD$3),"",IF(ISBLANK(Tipy!LV58),0,IF(AND(Tipy!LV58=Výsledky!$OB$3,Tipy!LX58=Výsledky!$OD$3),60,0)))</f>
        <v>0</v>
      </c>
      <c r="NZ64" s="125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20</v>
      </c>
      <c r="OA64" s="125">
        <f>IF(ISBLANK($OD$3),"",IF(OR(Tipy!LY58=Výsledky!$NY$6,Tipy!LY58=Výsledky!$NY$7,Tipy!LY58=Výsledky!$NY$8,Tipy!LY58=Výsledky!$NY$9),IF(VLOOKUP(Tipy!LY58,'Kategórie hráčov'!$A$2:$B$55,2,FALSE)=30,30,20),0))</f>
        <v>20</v>
      </c>
      <c r="OB64" s="125">
        <f>IF(ISBLANK($OD$3),"",IF(OR(Tipy!LZ58=Výsledky!$OB$6,Tipy!LZ58=Výsledky!$OB$7,Tipy!LZ58=Výsledky!$OB$8,Tipy!LZ58=Výsledky!$OB$9),IF(VLOOKUP(Tipy!LZ58,'Kategórie hráčov'!$A$2:$B$55,2,FALSE)=30,30,20),0))</f>
        <v>30</v>
      </c>
      <c r="OC64" s="126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29">
        <f>IF(ISBLANK($OD$3),"",IF(ISBLANK(Tipy!LV58),"-",SUM(NY64:OC64)))</f>
        <v>70</v>
      </c>
      <c r="OE64" s="128"/>
      <c r="OF64" s="125">
        <f>IF(ISBLANK($OK$3),"",IF(ISBLANK(Tipy!MB58),0,IF(AND(Tipy!MB58=Výsledky!$OI$3,Tipy!MD58=Výsledky!$OK$3),60,0)))</f>
        <v>0</v>
      </c>
      <c r="OG64" s="125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20</v>
      </c>
      <c r="OH64" s="125">
        <f>IF(ISBLANK($OK$3),"",IF(OR(Tipy!ME58=Výsledky!$OF$6,Tipy!ME58=Výsledky!$OF$7,Tipy!ME58=Výsledky!$OF$8,Tipy!ME58=Výsledky!$OF$9),IF(VLOOKUP(Tipy!ME58,'Kategórie hráčov'!$A$2:$B$55,2,FALSE)=30,30,20),0))</f>
        <v>20</v>
      </c>
      <c r="OI64" s="125">
        <f>IF(ISBLANK($OK$3),"",IF(OR(Tipy!MF58=Výsledky!$OI$6,Tipy!MF58=Výsledky!$OI$7,Tipy!MF58=Výsledky!$OI$8,Tipy!MF58=Výsledky!$OI$9),IF(VLOOKUP(Tipy!MF58,'Kategórie hráčov'!$A$2:$B$55,2,FALSE)=30,30,20),0))</f>
        <v>0</v>
      </c>
      <c r="OJ64" s="126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29">
        <f>IF(ISBLANK($OK$3),"",IF(ISBLANK(Tipy!MB58),"-",SUM(OF64:OJ64)))</f>
        <v>40</v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>
        <f>IF(ISBLANK($OY$3),"",IF(ISBLANK(Tipy!MN58),0,IF(AND(Tipy!MN58=Výsledky!$OW$3,Tipy!MP58=Výsledky!$OY$3),60,0)))</f>
        <v>60</v>
      </c>
      <c r="OU64" s="125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125">
        <f>IF(ISBLANK($OY$3),"",IF(OR(Tipy!MQ58=Výsledky!$OT$6,Tipy!MQ58=Výsledky!$OT$7,Tipy!MQ58=Výsledky!$OT$8,Tipy!MQ58=Výsledky!$OT$9),IF(VLOOKUP(Tipy!MQ58,'Kategórie hráčov'!$A$2:$B$55,2,FALSE)=30,30,20),0))</f>
        <v>0</v>
      </c>
      <c r="OW64" s="125">
        <f>IF(ISBLANK($OY$3),"",IF(OR(Tipy!MR58=Výsledky!$OW$6,Tipy!MR58=Výsledky!$OW$7,Tipy!MR58=Výsledky!$OW$8,Tipy!MR58=Výsledky!$OW$9),IF(VLOOKUP(Tipy!MR58,'Kategórie hráčov'!$A$2:$B$55,2,FALSE)=30,30,20),0))</f>
        <v>0</v>
      </c>
      <c r="OX64" s="126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129">
        <f>IF(ISBLANK($OY$3),"",IF(ISBLANK(Tipy!MN58),"-",SUM(OT64:OX64)))</f>
        <v>60</v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>
        <f>IF(ISBLANK($PM$3),"",IF(ISBLANK(Tipy!MZ58),0,IF(AND(Tipy!MZ58=Výsledky!$PK$3,Tipy!NB58=Výsledky!$PM$3),60,0)))</f>
        <v>0</v>
      </c>
      <c r="PI64" s="125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>0</v>
      </c>
      <c r="PJ64" s="125">
        <f>IF(ISBLANK($PM$3),"",IF(OR(Tipy!NC58=Výsledky!$PH$6,Tipy!NC58=Výsledky!$PH$7,Tipy!NC58=Výsledky!$PH$8,Tipy!NC58=Výsledky!$PH$9),IF(VLOOKUP(Tipy!NC58,'Kategórie hráčov'!$A$2:$B$55,2,FALSE)=30,30,20),0))</f>
        <v>0</v>
      </c>
      <c r="PK64" s="125">
        <f>IF(ISBLANK($PM$3),"",IF(OR(Tipy!ND58=Výsledky!$PK$6,Tipy!ND58=Výsledky!$PK$7,Tipy!ND58=Výsledky!$PK$8,Tipy!ND58=Výsledky!$PK$9),IF(VLOOKUP(Tipy!ND58,'Kategórie hráčov'!$A$2:$B$55,2,FALSE)=30,30,20),0))</f>
        <v>0</v>
      </c>
      <c r="PL64" s="126">
        <f>IF(ISBLANK($PM$3),"",IF(ISBLANK(Tipy!MZ58),0,IF(OR(AND(Tipy!MZ58=Výsledky!$PK$3,OR(Tipy!NB58=Výsledky!$PM$3+1,Tipy!NB58=Výsledky!$PM$3-1)),AND(Tipy!NB58=Výsledky!$PM$3,OR(Tipy!MZ58=Výsledky!$PK$3+1,Tipy!MZ58=Výsledky!$PK$3-1))),10,0)))</f>
        <v>0</v>
      </c>
      <c r="PM64" s="129">
        <f>IF(ISBLANK($PM$3),"",IF(ISBLANK(Tipy!MZ58),"-",SUM(PH64:PL64)))</f>
        <v>0</v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5" x14ac:dyDescent="0.2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>
        <f>IF(ISBLANK($CA$3),"",IF(ISBLANK(Tipy!BL59),0,IF(AND(Tipy!BL59=Výsledky!$BY$3,Tipy!BN59=Výsledky!$CA$3),60,0)))</f>
        <v>0</v>
      </c>
      <c r="BW65" s="125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25">
        <f>IF(ISBLANK($CA$3),"",IF(OR(Tipy!BO59=Výsledky!$BV$6,Tipy!BO59=Výsledky!$BV$7,Tipy!BO59=Výsledky!$BV$8,Tipy!BO59=Výsledky!$BV$9),IF(VLOOKUP(Tipy!BO59,'Kategórie hráčov'!$A$2:$B$55,2,FALSE)=30,30,20),0))</f>
        <v>0</v>
      </c>
      <c r="BY65" s="125">
        <f>IF(ISBLANK($CA$3),"",IF(OR(Tipy!BP59=Výsledky!$BY$6,Tipy!BP59=Výsledky!$BY$7,Tipy!BP59=Výsledky!$BY$8,Tipy!BP59=Výsledky!$BY$9),IF(VLOOKUP(Tipy!BP59,'Kategórie hráčov'!$A$2:$B$55,2,FALSE)=30,30,20),0))</f>
        <v>0</v>
      </c>
      <c r="BZ65" s="126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29" t="str">
        <f>IF(ISBLANK($CA$3),"",IF(ISBLANK(Tipy!BL59),"-",SUM(BV65:BZ65)))</f>
        <v>-</v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>
        <f>IF(ISBLANK($LL$3),"",IF(ISBLANK(Tipy!JN59),0,IF(AND(Tipy!JN59=Výsledky!$LJ$3,Tipy!JP59=Výsledky!$LL$3),60,0)))</f>
        <v>0</v>
      </c>
      <c r="LH65" s="125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25">
        <f>IF(ISBLANK($LL$3),"",IF(OR(Tipy!JQ59=Výsledky!$LG$6,Tipy!JQ59=Výsledky!$LG$7,Tipy!JQ59=Výsledky!$LG$8,Tipy!JQ59=Výsledky!$LG$9),IF(VLOOKUP(Tipy!JQ59,'Kategórie hráčov'!$A$2:$B$55,2,FALSE)=30,30,20),0))</f>
        <v>0</v>
      </c>
      <c r="LJ65" s="125">
        <f>IF(ISBLANK($LL$3),"",IF(OR(Tipy!JR59=Výsledky!$LJ$6,Tipy!JR59=Výsledky!$LJ$7,Tipy!JR59=Výsledky!$LJ$8,Tipy!JR59=Výsledky!$LJ$9),IF(VLOOKUP(Tipy!JR59,'Kategórie hráčov'!$A$2:$B$55,2,FALSE)=30,30,20),0))</f>
        <v>0</v>
      </c>
      <c r="LK65" s="126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29" t="str">
        <f>IF(ISBLANK($LL$3),"",IF(ISBLANK(Tipy!JN59),"-",SUM(LG65:LK65)))</f>
        <v>-</v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>
        <f>IF(ISBLANK($LZ$3),"",IF(ISBLANK(Tipy!JZ59),0,IF(AND(Tipy!JZ59=Výsledky!$LX$3,Tipy!KB59=Výsledky!$LZ$3),60,0)))</f>
        <v>0</v>
      </c>
      <c r="LV65" s="12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5">
        <f>IF(ISBLANK($LZ$3),"",IF(OR(Tipy!KC59=Výsledky!$LU$6,Tipy!KC59=Výsledky!$LU$7,Tipy!KC59=Výsledky!$LU$8,Tipy!KC59=Výsledky!$LU$9),IF(VLOOKUP(Tipy!KC59,'Kategórie hráčov'!$A$2:$B$69,2,FALSE)=30,30,20),0))</f>
        <v>0</v>
      </c>
      <c r="LX65" s="125">
        <f>IF(ISBLANK($LZ$3),"",IF(OR(Tipy!KD59=Výsledky!$LX$6,Tipy!KD59=Výsledky!$LX$7,Tipy!KD59=Výsledky!$LX$8,Tipy!KD59=Výsledky!$LX$9),IF(VLOOKUP(Tipy!KD59,'Kategórie hráčov'!$A$2:$B$69,2,FALSE)=30,30,20),0))</f>
        <v>0</v>
      </c>
      <c r="LY65" s="12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9" t="str">
        <f>IF(ISBLANK($LZ$3),"",IF(ISBLANK(Tipy!JZ59),"-",SUM(LU65:LY65)))</f>
        <v>-</v>
      </c>
      <c r="MA65" s="128"/>
      <c r="MB65" s="125">
        <f>IF(ISBLANK($MG$3),"",IF(ISBLANK(Tipy!KF59),0,IF(AND(Tipy!KF59=Výsledky!$ME$3,Tipy!KH59=Výsledky!$MG$3),60,0)))</f>
        <v>0</v>
      </c>
      <c r="MC65" s="125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25">
        <f>IF(ISBLANK($MG$3),"",IF(OR(Tipy!KI59=Výsledky!$MB$6,Tipy!KI59=Výsledky!$MB$7,Tipy!KI59=Výsledky!$MB$8,Tipy!KI59=Výsledky!$MB$9),IF(VLOOKUP(Tipy!KI59,'Kategórie hráčov'!$A$2:$B$55,2,FALSE)=30,30,20),0))</f>
        <v>0</v>
      </c>
      <c r="ME65" s="125">
        <f>IF(ISBLANK($MG$3),"",IF(OR(Tipy!KJ59=Výsledky!$ME$6,Tipy!KJ59=Výsledky!$ME$7,Tipy!KJ59=Výsledky!$ME$8,Tipy!KJ59=Výsledky!$ME$9),IF(VLOOKUP(Tipy!KJ59,'Kategórie hráčov'!$A$2:$B$55,2,FALSE)=30,30,20),0))</f>
        <v>0</v>
      </c>
      <c r="MF65" s="126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29" t="str">
        <f>IF(ISBLANK($MG$3),"",IF(ISBLANK(Tipy!KF59),"-",SUM(MB65:MF65)))</f>
        <v>-</v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>
        <f>IF(ISBLANK($MU$3),"",IF(ISBLANK(Tipy!KR59),0,IF(AND(Tipy!KR59=Výsledky!$MS$3,Tipy!KT59=Výsledky!$MU$3),60,0)))</f>
        <v>0</v>
      </c>
      <c r="MQ65" s="125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25">
        <f>IF(ISBLANK($MU$3),"",IF(OR(Tipy!KU59=Výsledky!$MP$6,Tipy!KU59=Výsledky!$MP$7,Tipy!KU59=Výsledky!$MP$8,Tipy!KU59=Výsledky!$MP$9),IF(VLOOKUP(Tipy!KU59,'Kategórie hráčov'!$A$2:$B$55,2,FALSE)=30,30,20),0))</f>
        <v>0</v>
      </c>
      <c r="MS65" s="125">
        <f>IF(ISBLANK($MU$3),"",IF(OR(Tipy!KV59=Výsledky!$MS$6,Tipy!KV59=Výsledky!$MS$7,Tipy!KV59=Výsledky!$MS$8,Tipy!KV59=Výsledky!$MS$9),IF(VLOOKUP(Tipy!KV59,'Kategórie hráčov'!$A$2:$B$55,2,FALSE)=30,30,20),0))</f>
        <v>0</v>
      </c>
      <c r="MT65" s="126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29" t="str">
        <f>IF(ISBLANK($MU$3),"",IF(ISBLANK(Tipy!KR59),"-",SUM(MP65:MT65)))</f>
        <v>-</v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>
        <f>IF(ISBLANK($NI$3),"",IF(ISBLANK(Tipy!LD59),0,IF(AND(Tipy!LD59=Výsledky!$NG$3,Tipy!LF59=Výsledky!$NI$3),60,0)))</f>
        <v>0</v>
      </c>
      <c r="NE65" s="125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25">
        <f>IF(ISBLANK($NI$3),"",IF(OR(Tipy!LG59=Výsledky!$ND$6,Tipy!LG59=Výsledky!$ND$7,Tipy!LG59=Výsledky!$ND$8,Tipy!LG59=Výsledky!$ND$9),IF(VLOOKUP(Tipy!LG59,'Kategórie hráčov'!$A$2:$B$55,2,FALSE)=30,30,20),0))</f>
        <v>0</v>
      </c>
      <c r="NG65" s="125">
        <f>IF(ISBLANK($NI$3),"",IF(OR(Tipy!LH59=Výsledky!$NG$6,Tipy!LH59=Výsledky!$NG$7,Tipy!LH59=Výsledky!$NG$8,Tipy!LH59=Výsledky!$NG$9),IF(VLOOKUP(Tipy!LH59,'Kategórie hráčov'!$A$2:$B$55,2,FALSE)=30,30,20),0))</f>
        <v>0</v>
      </c>
      <c r="NH65" s="126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29" t="str">
        <f>IF(ISBLANK($NI$3),"",IF(ISBLANK(Tipy!LD59),"-",SUM(ND65:NH65)))</f>
        <v>-</v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>
        <f>IF(ISBLANK($NW$3),"",IF(ISBLANK(Tipy!LP59),0,IF(AND(Tipy!LP59=Výsledky!$NU$3,Tipy!LR59=Výsledky!$NW$3),60,0)))</f>
        <v>0</v>
      </c>
      <c r="NS65" s="125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25">
        <f>IF(ISBLANK($NW$3),"",IF(OR(Tipy!LS59=Výsledky!$NR$6,Tipy!LS59=Výsledky!$NR$7,Tipy!LS59=Výsledky!$NR$8,Tipy!LS59=Výsledky!$NR$9),IF(VLOOKUP(Tipy!LS59,'Kategórie hráčov'!$A$2:$B$55,2,FALSE)=30,30,20),0))</f>
        <v>0</v>
      </c>
      <c r="NU65" s="125">
        <f>IF(ISBLANK($NW$3),"",IF(OR(Tipy!LT59=Výsledky!$NU$6,Tipy!LT59=Výsledky!$NU$7,Tipy!LT59=Výsledky!$NU$8,Tipy!LT59=Výsledky!$NU$9),IF(VLOOKUP(Tipy!LT59,'Kategórie hráčov'!$A$2:$B$55,2,FALSE)=30,30,20),0))</f>
        <v>0</v>
      </c>
      <c r="NV65" s="126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29" t="str">
        <f>IF(ISBLANK($NW$3),"",IF(ISBLANK(Tipy!LP59),"-",SUM(NR65:NV65)))</f>
        <v>-</v>
      </c>
      <c r="NX65" s="128"/>
      <c r="NY65" s="125">
        <f>IF(ISBLANK($OD$3),"",IF(ISBLANK(Tipy!LV59),0,IF(AND(Tipy!LV59=Výsledky!$OB$3,Tipy!LX59=Výsledky!$OD$3),60,0)))</f>
        <v>0</v>
      </c>
      <c r="NZ65" s="125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25">
        <f>IF(ISBLANK($OD$3),"",IF(OR(Tipy!LY59=Výsledky!$NY$6,Tipy!LY59=Výsledky!$NY$7,Tipy!LY59=Výsledky!$NY$8,Tipy!LY59=Výsledky!$NY$9),IF(VLOOKUP(Tipy!LY59,'Kategórie hráčov'!$A$2:$B$55,2,FALSE)=30,30,20),0))</f>
        <v>0</v>
      </c>
      <c r="OB65" s="125">
        <f>IF(ISBLANK($OD$3),"",IF(OR(Tipy!LZ59=Výsledky!$OB$6,Tipy!LZ59=Výsledky!$OB$7,Tipy!LZ59=Výsledky!$OB$8,Tipy!LZ59=Výsledky!$OB$9),IF(VLOOKUP(Tipy!LZ59,'Kategórie hráčov'!$A$2:$B$55,2,FALSE)=30,30,20),0))</f>
        <v>0</v>
      </c>
      <c r="OC65" s="126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29" t="str">
        <f>IF(ISBLANK($OD$3),"",IF(ISBLANK(Tipy!LV59),"-",SUM(NY65:OC65)))</f>
        <v>-</v>
      </c>
      <c r="OE65" s="128"/>
      <c r="OF65" s="125">
        <f>IF(ISBLANK($OK$3),"",IF(ISBLANK(Tipy!MB59),0,IF(AND(Tipy!MB59=Výsledky!$OI$3,Tipy!MD59=Výsledky!$OK$3),60,0)))</f>
        <v>0</v>
      </c>
      <c r="OG65" s="125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25">
        <f>IF(ISBLANK($OK$3),"",IF(OR(Tipy!ME59=Výsledky!$OF$6,Tipy!ME59=Výsledky!$OF$7,Tipy!ME59=Výsledky!$OF$8,Tipy!ME59=Výsledky!$OF$9),IF(VLOOKUP(Tipy!ME59,'Kategórie hráčov'!$A$2:$B$55,2,FALSE)=30,30,20),0))</f>
        <v>0</v>
      </c>
      <c r="OI65" s="125">
        <f>IF(ISBLANK($OK$3),"",IF(OR(Tipy!MF59=Výsledky!$OI$6,Tipy!MF59=Výsledky!$OI$7,Tipy!MF59=Výsledky!$OI$8,Tipy!MF59=Výsledky!$OI$9),IF(VLOOKUP(Tipy!MF59,'Kategórie hráčov'!$A$2:$B$55,2,FALSE)=30,30,20),0))</f>
        <v>0</v>
      </c>
      <c r="OJ65" s="126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29" t="str">
        <f>IF(ISBLANK($OK$3),"",IF(ISBLANK(Tipy!MB59),"-",SUM(OF65:OJ65)))</f>
        <v>-</v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>
        <f>IF(ISBLANK($OY$3),"",IF(ISBLANK(Tipy!MN59),0,IF(AND(Tipy!MN59=Výsledky!$OW$3,Tipy!MP59=Výsledky!$OY$3),60,0)))</f>
        <v>0</v>
      </c>
      <c r="OU65" s="125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125">
        <f>IF(ISBLANK($OY$3),"",IF(OR(Tipy!MQ59=Výsledky!$OT$6,Tipy!MQ59=Výsledky!$OT$7,Tipy!MQ59=Výsledky!$OT$8,Tipy!MQ59=Výsledky!$OT$9),IF(VLOOKUP(Tipy!MQ59,'Kategórie hráčov'!$A$2:$B$55,2,FALSE)=30,30,20),0))</f>
        <v>0</v>
      </c>
      <c r="OW65" s="125">
        <f>IF(ISBLANK($OY$3),"",IF(OR(Tipy!MR59=Výsledky!$OW$6,Tipy!MR59=Výsledky!$OW$7,Tipy!MR59=Výsledky!$OW$8,Tipy!MR59=Výsledky!$OW$9),IF(VLOOKUP(Tipy!MR59,'Kategórie hráčov'!$A$2:$B$55,2,FALSE)=30,30,20),0))</f>
        <v>0</v>
      </c>
      <c r="OX65" s="126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129" t="str">
        <f>IF(ISBLANK($OY$3),"",IF(ISBLANK(Tipy!MN59),"-",SUM(OT65:OX65)))</f>
        <v>-</v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>
        <f>IF(ISBLANK($PM$3),"",IF(ISBLANK(Tipy!MZ59),0,IF(AND(Tipy!MZ59=Výsledky!$PK$3,Tipy!NB59=Výsledky!$PM$3),60,0)))</f>
        <v>0</v>
      </c>
      <c r="PI65" s="125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>0</v>
      </c>
      <c r="PJ65" s="125">
        <f>IF(ISBLANK($PM$3),"",IF(OR(Tipy!NC59=Výsledky!$PH$6,Tipy!NC59=Výsledky!$PH$7,Tipy!NC59=Výsledky!$PH$8,Tipy!NC59=Výsledky!$PH$9),IF(VLOOKUP(Tipy!NC59,'Kategórie hráčov'!$A$2:$B$55,2,FALSE)=30,30,20),0))</f>
        <v>0</v>
      </c>
      <c r="PK65" s="125">
        <f>IF(ISBLANK($PM$3),"",IF(OR(Tipy!ND59=Výsledky!$PK$6,Tipy!ND59=Výsledky!$PK$7,Tipy!ND59=Výsledky!$PK$8,Tipy!ND59=Výsledky!$PK$9),IF(VLOOKUP(Tipy!ND59,'Kategórie hráčov'!$A$2:$B$55,2,FALSE)=30,30,20),0))</f>
        <v>0</v>
      </c>
      <c r="PL65" s="126">
        <f>IF(ISBLANK($PM$3),"",IF(ISBLANK(Tipy!MZ59),0,IF(OR(AND(Tipy!MZ59=Výsledky!$PK$3,OR(Tipy!NB59=Výsledky!$PM$3+1,Tipy!NB59=Výsledky!$PM$3-1)),AND(Tipy!NB59=Výsledky!$PM$3,OR(Tipy!MZ59=Výsledky!$PK$3+1,Tipy!MZ59=Výsledky!$PK$3-1))),10,0)))</f>
        <v>0</v>
      </c>
      <c r="PM65" s="129" t="str">
        <f>IF(ISBLANK($PM$3),"",IF(ISBLANK(Tipy!MZ59),"-",SUM(PH65:PL65)))</f>
        <v>-</v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5" x14ac:dyDescent="0.2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>
        <f>IF(ISBLANK($CA$3),"",IF(ISBLANK(Tipy!BL60),0,IF(AND(Tipy!BL60=Výsledky!$BY$3,Tipy!BN60=Výsledky!$CA$3),60,0)))</f>
        <v>0</v>
      </c>
      <c r="BW66" s="125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25">
        <f>IF(ISBLANK($CA$3),"",IF(OR(Tipy!BO60=Výsledky!$BV$6,Tipy!BO60=Výsledky!$BV$7,Tipy!BO60=Výsledky!$BV$8,Tipy!BO60=Výsledky!$BV$9),IF(VLOOKUP(Tipy!BO60,'Kategórie hráčov'!$A$2:$B$55,2,FALSE)=30,30,20),0))</f>
        <v>0</v>
      </c>
      <c r="BY66" s="125">
        <f>IF(ISBLANK($CA$3),"",IF(OR(Tipy!BP60=Výsledky!$BY$6,Tipy!BP60=Výsledky!$BY$7,Tipy!BP60=Výsledky!$BY$8,Tipy!BP60=Výsledky!$BY$9),IF(VLOOKUP(Tipy!BP60,'Kategórie hráčov'!$A$2:$B$55,2,FALSE)=30,30,20),0))</f>
        <v>0</v>
      </c>
      <c r="BZ66" s="126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29" t="str">
        <f>IF(ISBLANK($CA$3),"",IF(ISBLANK(Tipy!BL60),"-",SUM(BV66:BZ66)))</f>
        <v>-</v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>
        <f>IF(ISBLANK($LL$3),"",IF(ISBLANK(Tipy!JN60),0,IF(AND(Tipy!JN60=Výsledky!$LJ$3,Tipy!JP60=Výsledky!$LL$3),60,0)))</f>
        <v>0</v>
      </c>
      <c r="LH66" s="125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25">
        <f>IF(ISBLANK($LL$3),"",IF(OR(Tipy!JQ60=Výsledky!$LG$6,Tipy!JQ60=Výsledky!$LG$7,Tipy!JQ60=Výsledky!$LG$8,Tipy!JQ60=Výsledky!$LG$9),IF(VLOOKUP(Tipy!JQ60,'Kategórie hráčov'!$A$2:$B$55,2,FALSE)=30,30,20),0))</f>
        <v>0</v>
      </c>
      <c r="LJ66" s="125">
        <f>IF(ISBLANK($LL$3),"",IF(OR(Tipy!JR60=Výsledky!$LJ$6,Tipy!JR60=Výsledky!$LJ$7,Tipy!JR60=Výsledky!$LJ$8,Tipy!JR60=Výsledky!$LJ$9),IF(VLOOKUP(Tipy!JR60,'Kategórie hráčov'!$A$2:$B$55,2,FALSE)=30,30,20),0))</f>
        <v>0</v>
      </c>
      <c r="LK66" s="126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29" t="str">
        <f>IF(ISBLANK($LL$3),"",IF(ISBLANK(Tipy!JN60),"-",SUM(LG66:LK66)))</f>
        <v>-</v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>
        <f>IF(ISBLANK($LZ$3),"",IF(ISBLANK(Tipy!JZ60),0,IF(AND(Tipy!JZ60=Výsledky!$LX$3,Tipy!KB60=Výsledky!$LZ$3),60,0)))</f>
        <v>0</v>
      </c>
      <c r="LV66" s="12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5">
        <f>IF(ISBLANK($LZ$3),"",IF(OR(Tipy!KC60=Výsledky!$LU$6,Tipy!KC60=Výsledky!$LU$7,Tipy!KC60=Výsledky!$LU$8,Tipy!KC60=Výsledky!$LU$9),IF(VLOOKUP(Tipy!KC60,'Kategórie hráčov'!$A$2:$B$69,2,FALSE)=30,30,20),0))</f>
        <v>0</v>
      </c>
      <c r="LX66" s="125">
        <f>IF(ISBLANK($LZ$3),"",IF(OR(Tipy!KD60=Výsledky!$LX$6,Tipy!KD60=Výsledky!$LX$7,Tipy!KD60=Výsledky!$LX$8,Tipy!KD60=Výsledky!$LX$9),IF(VLOOKUP(Tipy!KD60,'Kategórie hráčov'!$A$2:$B$69,2,FALSE)=30,30,20),0))</f>
        <v>0</v>
      </c>
      <c r="LY66" s="12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9" t="str">
        <f>IF(ISBLANK($LZ$3),"",IF(ISBLANK(Tipy!JZ60),"-",SUM(LU66:LY66)))</f>
        <v>-</v>
      </c>
      <c r="MA66" s="128"/>
      <c r="MB66" s="125">
        <f>IF(ISBLANK($MG$3),"",IF(ISBLANK(Tipy!KF60),0,IF(AND(Tipy!KF60=Výsledky!$ME$3,Tipy!KH60=Výsledky!$MG$3),60,0)))</f>
        <v>0</v>
      </c>
      <c r="MC66" s="125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25">
        <f>IF(ISBLANK($MG$3),"",IF(OR(Tipy!KI60=Výsledky!$MB$6,Tipy!KI60=Výsledky!$MB$7,Tipy!KI60=Výsledky!$MB$8,Tipy!KI60=Výsledky!$MB$9),IF(VLOOKUP(Tipy!KI60,'Kategórie hráčov'!$A$2:$B$55,2,FALSE)=30,30,20),0))</f>
        <v>0</v>
      </c>
      <c r="ME66" s="125">
        <f>IF(ISBLANK($MG$3),"",IF(OR(Tipy!KJ60=Výsledky!$ME$6,Tipy!KJ60=Výsledky!$ME$7,Tipy!KJ60=Výsledky!$ME$8,Tipy!KJ60=Výsledky!$ME$9),IF(VLOOKUP(Tipy!KJ60,'Kategórie hráčov'!$A$2:$B$55,2,FALSE)=30,30,20),0))</f>
        <v>0</v>
      </c>
      <c r="MF66" s="126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29" t="str">
        <f>IF(ISBLANK($MG$3),"",IF(ISBLANK(Tipy!KF60),"-",SUM(MB66:MF66)))</f>
        <v>-</v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>
        <f>IF(ISBLANK($MU$3),"",IF(ISBLANK(Tipy!KR60),0,IF(AND(Tipy!KR60=Výsledky!$MS$3,Tipy!KT60=Výsledky!$MU$3),60,0)))</f>
        <v>0</v>
      </c>
      <c r="MQ66" s="125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25">
        <f>IF(ISBLANK($MU$3),"",IF(OR(Tipy!KU60=Výsledky!$MP$6,Tipy!KU60=Výsledky!$MP$7,Tipy!KU60=Výsledky!$MP$8,Tipy!KU60=Výsledky!$MP$9),IF(VLOOKUP(Tipy!KU60,'Kategórie hráčov'!$A$2:$B$55,2,FALSE)=30,30,20),0))</f>
        <v>0</v>
      </c>
      <c r="MS66" s="125">
        <f>IF(ISBLANK($MU$3),"",IF(OR(Tipy!KV60=Výsledky!$MS$6,Tipy!KV60=Výsledky!$MS$7,Tipy!KV60=Výsledky!$MS$8,Tipy!KV60=Výsledky!$MS$9),IF(VLOOKUP(Tipy!KV60,'Kategórie hráčov'!$A$2:$B$55,2,FALSE)=30,30,20),0))</f>
        <v>0</v>
      </c>
      <c r="MT66" s="126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29" t="str">
        <f>IF(ISBLANK($MU$3),"",IF(ISBLANK(Tipy!KR60),"-",SUM(MP66:MT66)))</f>
        <v>-</v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>
        <f>IF(ISBLANK($NI$3),"",IF(ISBLANK(Tipy!LD60),0,IF(AND(Tipy!LD60=Výsledky!$NG$3,Tipy!LF60=Výsledky!$NI$3),60,0)))</f>
        <v>0</v>
      </c>
      <c r="NE66" s="125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25">
        <f>IF(ISBLANK($NI$3),"",IF(OR(Tipy!LG60=Výsledky!$ND$6,Tipy!LG60=Výsledky!$ND$7,Tipy!LG60=Výsledky!$ND$8,Tipy!LG60=Výsledky!$ND$9),IF(VLOOKUP(Tipy!LG60,'Kategórie hráčov'!$A$2:$B$55,2,FALSE)=30,30,20),0))</f>
        <v>0</v>
      </c>
      <c r="NG66" s="125">
        <f>IF(ISBLANK($NI$3),"",IF(OR(Tipy!LH60=Výsledky!$NG$6,Tipy!LH60=Výsledky!$NG$7,Tipy!LH60=Výsledky!$NG$8,Tipy!LH60=Výsledky!$NG$9),IF(VLOOKUP(Tipy!LH60,'Kategórie hráčov'!$A$2:$B$55,2,FALSE)=30,30,20),0))</f>
        <v>0</v>
      </c>
      <c r="NH66" s="126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29" t="str">
        <f>IF(ISBLANK($NI$3),"",IF(ISBLANK(Tipy!LD60),"-",SUM(ND66:NH66)))</f>
        <v>-</v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>
        <f>IF(ISBLANK($NW$3),"",IF(ISBLANK(Tipy!LP60),0,IF(AND(Tipy!LP60=Výsledky!$NU$3,Tipy!LR60=Výsledky!$NW$3),60,0)))</f>
        <v>0</v>
      </c>
      <c r="NS66" s="125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25">
        <f>IF(ISBLANK($NW$3),"",IF(OR(Tipy!LS60=Výsledky!$NR$6,Tipy!LS60=Výsledky!$NR$7,Tipy!LS60=Výsledky!$NR$8,Tipy!LS60=Výsledky!$NR$9),IF(VLOOKUP(Tipy!LS60,'Kategórie hráčov'!$A$2:$B$55,2,FALSE)=30,30,20),0))</f>
        <v>0</v>
      </c>
      <c r="NU66" s="125">
        <f>IF(ISBLANK($NW$3),"",IF(OR(Tipy!LT60=Výsledky!$NU$6,Tipy!LT60=Výsledky!$NU$7,Tipy!LT60=Výsledky!$NU$8,Tipy!LT60=Výsledky!$NU$9),IF(VLOOKUP(Tipy!LT60,'Kategórie hráčov'!$A$2:$B$55,2,FALSE)=30,30,20),0))</f>
        <v>0</v>
      </c>
      <c r="NV66" s="126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29" t="str">
        <f>IF(ISBLANK($NW$3),"",IF(ISBLANK(Tipy!LP60),"-",SUM(NR66:NV66)))</f>
        <v>-</v>
      </c>
      <c r="NX66" s="128"/>
      <c r="NY66" s="125">
        <f>IF(ISBLANK($OD$3),"",IF(ISBLANK(Tipy!LV60),0,IF(AND(Tipy!LV60=Výsledky!$OB$3,Tipy!LX60=Výsledky!$OD$3),60,0)))</f>
        <v>0</v>
      </c>
      <c r="NZ66" s="125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25">
        <f>IF(ISBLANK($OD$3),"",IF(OR(Tipy!LY60=Výsledky!$NY$6,Tipy!LY60=Výsledky!$NY$7,Tipy!LY60=Výsledky!$NY$8,Tipy!LY60=Výsledky!$NY$9),IF(VLOOKUP(Tipy!LY60,'Kategórie hráčov'!$A$2:$B$55,2,FALSE)=30,30,20),0))</f>
        <v>0</v>
      </c>
      <c r="OB66" s="125">
        <f>IF(ISBLANK($OD$3),"",IF(OR(Tipy!LZ60=Výsledky!$OB$6,Tipy!LZ60=Výsledky!$OB$7,Tipy!LZ60=Výsledky!$OB$8,Tipy!LZ60=Výsledky!$OB$9),IF(VLOOKUP(Tipy!LZ60,'Kategórie hráčov'!$A$2:$B$55,2,FALSE)=30,30,20),0))</f>
        <v>0</v>
      </c>
      <c r="OC66" s="126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29" t="str">
        <f>IF(ISBLANK($OD$3),"",IF(ISBLANK(Tipy!LV60),"-",SUM(NY66:OC66)))</f>
        <v>-</v>
      </c>
      <c r="OE66" s="128"/>
      <c r="OF66" s="125">
        <f>IF(ISBLANK($OK$3),"",IF(ISBLANK(Tipy!MB60),0,IF(AND(Tipy!MB60=Výsledky!$OI$3,Tipy!MD60=Výsledky!$OK$3),60,0)))</f>
        <v>0</v>
      </c>
      <c r="OG66" s="125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25">
        <f>IF(ISBLANK($OK$3),"",IF(OR(Tipy!ME60=Výsledky!$OF$6,Tipy!ME60=Výsledky!$OF$7,Tipy!ME60=Výsledky!$OF$8,Tipy!ME60=Výsledky!$OF$9),IF(VLOOKUP(Tipy!ME60,'Kategórie hráčov'!$A$2:$B$55,2,FALSE)=30,30,20),0))</f>
        <v>0</v>
      </c>
      <c r="OI66" s="125">
        <f>IF(ISBLANK($OK$3),"",IF(OR(Tipy!MF60=Výsledky!$OI$6,Tipy!MF60=Výsledky!$OI$7,Tipy!MF60=Výsledky!$OI$8,Tipy!MF60=Výsledky!$OI$9),IF(VLOOKUP(Tipy!MF60,'Kategórie hráčov'!$A$2:$B$55,2,FALSE)=30,30,20),0))</f>
        <v>0</v>
      </c>
      <c r="OJ66" s="126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29" t="str">
        <f>IF(ISBLANK($OK$3),"",IF(ISBLANK(Tipy!MB60),"-",SUM(OF66:OJ66)))</f>
        <v>-</v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>
        <f>IF(ISBLANK($OY$3),"",IF(ISBLANK(Tipy!MN60),0,IF(AND(Tipy!MN60=Výsledky!$OW$3,Tipy!MP60=Výsledky!$OY$3),60,0)))</f>
        <v>0</v>
      </c>
      <c r="OU66" s="125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0</v>
      </c>
      <c r="OV66" s="125">
        <f>IF(ISBLANK($OY$3),"",IF(OR(Tipy!MQ60=Výsledky!$OT$6,Tipy!MQ60=Výsledky!$OT$7,Tipy!MQ60=Výsledky!$OT$8,Tipy!MQ60=Výsledky!$OT$9),IF(VLOOKUP(Tipy!MQ60,'Kategórie hráčov'!$A$2:$B$55,2,FALSE)=30,30,20),0))</f>
        <v>0</v>
      </c>
      <c r="OW66" s="125">
        <f>IF(ISBLANK($OY$3),"",IF(OR(Tipy!MR60=Výsledky!$OW$6,Tipy!MR60=Výsledky!$OW$7,Tipy!MR60=Výsledky!$OW$8,Tipy!MR60=Výsledky!$OW$9),IF(VLOOKUP(Tipy!MR60,'Kategórie hráčov'!$A$2:$B$55,2,FALSE)=30,30,20),0))</f>
        <v>0</v>
      </c>
      <c r="OX66" s="126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129" t="str">
        <f>IF(ISBLANK($OY$3),"",IF(ISBLANK(Tipy!MN60),"-",SUM(OT66:OX66)))</f>
        <v>-</v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>
        <f>IF(ISBLANK($PM$3),"",IF(ISBLANK(Tipy!MZ60),0,IF(AND(Tipy!MZ60=Výsledky!$PK$3,Tipy!NB60=Výsledky!$PM$3),60,0)))</f>
        <v>0</v>
      </c>
      <c r="PI66" s="125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>0</v>
      </c>
      <c r="PJ66" s="125">
        <f>IF(ISBLANK($PM$3),"",IF(OR(Tipy!NC60=Výsledky!$PH$6,Tipy!NC60=Výsledky!$PH$7,Tipy!NC60=Výsledky!$PH$8,Tipy!NC60=Výsledky!$PH$9),IF(VLOOKUP(Tipy!NC60,'Kategórie hráčov'!$A$2:$B$55,2,FALSE)=30,30,20),0))</f>
        <v>0</v>
      </c>
      <c r="PK66" s="125">
        <f>IF(ISBLANK($PM$3),"",IF(OR(Tipy!ND60=Výsledky!$PK$6,Tipy!ND60=Výsledky!$PK$7,Tipy!ND60=Výsledky!$PK$8,Tipy!ND60=Výsledky!$PK$9),IF(VLOOKUP(Tipy!ND60,'Kategórie hráčov'!$A$2:$B$55,2,FALSE)=30,30,20),0))</f>
        <v>0</v>
      </c>
      <c r="PL66" s="126">
        <f>IF(ISBLANK($PM$3),"",IF(ISBLANK(Tipy!MZ60),0,IF(OR(AND(Tipy!MZ60=Výsledky!$PK$3,OR(Tipy!NB60=Výsledky!$PM$3+1,Tipy!NB60=Výsledky!$PM$3-1)),AND(Tipy!NB60=Výsledky!$PM$3,OR(Tipy!MZ60=Výsledky!$PK$3+1,Tipy!MZ60=Výsledky!$PK$3-1))),10,0)))</f>
        <v>0</v>
      </c>
      <c r="PM66" s="129" t="str">
        <f>IF(ISBLANK($PM$3),"",IF(ISBLANK(Tipy!MZ60),"-",SUM(PH66:PL66)))</f>
        <v>-</v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5" x14ac:dyDescent="0.2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>
        <f>IF(ISBLANK($CA$3),"",IF(ISBLANK(Tipy!BL61),0,IF(AND(Tipy!BL61=Výsledky!$BY$3,Tipy!BN61=Výsledky!$CA$3),60,0)))</f>
        <v>0</v>
      </c>
      <c r="BW67" s="125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25">
        <f>IF(ISBLANK($CA$3),"",IF(OR(Tipy!BO61=Výsledky!$BV$6,Tipy!BO61=Výsledky!$BV$7,Tipy!BO61=Výsledky!$BV$8,Tipy!BO61=Výsledky!$BV$9),IF(VLOOKUP(Tipy!BO61,'Kategórie hráčov'!$A$2:$B$55,2,FALSE)=30,30,20),0))</f>
        <v>0</v>
      </c>
      <c r="BY67" s="125">
        <f>IF(ISBLANK($CA$3),"",IF(OR(Tipy!BP61=Výsledky!$BY$6,Tipy!BP61=Výsledky!$BY$7,Tipy!BP61=Výsledky!$BY$8,Tipy!BP61=Výsledky!$BY$9),IF(VLOOKUP(Tipy!BP61,'Kategórie hráčov'!$A$2:$B$55,2,FALSE)=30,30,20),0))</f>
        <v>0</v>
      </c>
      <c r="BZ67" s="126">
        <f>IF(ISBLANK($CA$3),"",IF(ISBLANK(Tipy!BL61),0,IF(OR(AND(Tipy!BL61=Výsledky!$BY$3,OR(Tipy!BN61=Výsledky!$CA$3+1,Tipy!BN61=Výsledky!$CA$3-1)),AND(Tipy!BN61=Výsledky!$CA$3,OR(Tipy!BL61=Výsledky!$BY$3+1,Tipy!BL61=Výsledky!$BY$3-1))),10,0)))</f>
        <v>10</v>
      </c>
      <c r="CA67" s="129">
        <f>IF(ISBLANK($CA$3),"",IF(ISBLANK(Tipy!BL61),"-",SUM(BV67:BZ67)))</f>
        <v>10</v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>
        <f>IF(ISBLANK($LL$3),"",IF(ISBLANK(Tipy!JN61),0,IF(AND(Tipy!JN61=Výsledky!$LJ$3,Tipy!JP61=Výsledky!$LL$3),60,0)))</f>
        <v>0</v>
      </c>
      <c r="LH67" s="125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125">
        <f>IF(ISBLANK($LL$3),"",IF(OR(Tipy!JQ61=Výsledky!$LG$6,Tipy!JQ61=Výsledky!$LG$7,Tipy!JQ61=Výsledky!$LG$8,Tipy!JQ61=Výsledky!$LG$9),IF(VLOOKUP(Tipy!JQ61,'Kategórie hráčov'!$A$2:$B$55,2,FALSE)=30,30,20),0))</f>
        <v>20</v>
      </c>
      <c r="LJ67" s="125">
        <f>IF(ISBLANK($LL$3),"",IF(OR(Tipy!JR61=Výsledky!$LJ$6,Tipy!JR61=Výsledky!$LJ$7,Tipy!JR61=Výsledky!$LJ$8,Tipy!JR61=Výsledky!$LJ$9),IF(VLOOKUP(Tipy!JR61,'Kategórie hráčov'!$A$2:$B$55,2,FALSE)=30,30,20),0))</f>
        <v>0</v>
      </c>
      <c r="LK67" s="126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29">
        <f>IF(ISBLANK($LL$3),"",IF(ISBLANK(Tipy!JN61),"-",SUM(LG67:LK67)))</f>
        <v>40</v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>
        <f>IF(ISBLANK($LZ$3),"",IF(ISBLANK(Tipy!JZ61),0,IF(AND(Tipy!JZ61=Výsledky!$LX$3,Tipy!KB61=Výsledky!$LZ$3),60,0)))</f>
        <v>0</v>
      </c>
      <c r="LV67" s="12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5">
        <f>IF(ISBLANK($LZ$3),"",IF(OR(Tipy!KC61=Výsledky!$LU$6,Tipy!KC61=Výsledky!$LU$7,Tipy!KC61=Výsledky!$LU$8,Tipy!KC61=Výsledky!$LU$9),IF(VLOOKUP(Tipy!KC61,'Kategórie hráčov'!$A$2:$B$69,2,FALSE)=30,30,20),0))</f>
        <v>0</v>
      </c>
      <c r="LX67" s="125">
        <f>IF(ISBLANK($LZ$3),"",IF(OR(Tipy!KD61=Výsledky!$LX$6,Tipy!KD61=Výsledky!$LX$7,Tipy!KD61=Výsledky!$LX$8,Tipy!KD61=Výsledky!$LX$9),IF(VLOOKUP(Tipy!KD61,'Kategórie hráčov'!$A$2:$B$69,2,FALSE)=30,30,20),0))</f>
        <v>0</v>
      </c>
      <c r="LY67" s="12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9" t="str">
        <f>IF(ISBLANK($LZ$3),"",IF(ISBLANK(Tipy!JZ61),"-",SUM(LU67:LY67)))</f>
        <v>-</v>
      </c>
      <c r="MA67" s="128"/>
      <c r="MB67" s="125">
        <f>IF(ISBLANK($MG$3),"",IF(ISBLANK(Tipy!KF61),0,IF(AND(Tipy!KF61=Výsledky!$ME$3,Tipy!KH61=Výsledky!$MG$3),60,0)))</f>
        <v>0</v>
      </c>
      <c r="MC67" s="125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25">
        <f>IF(ISBLANK($MG$3),"",IF(OR(Tipy!KI61=Výsledky!$MB$6,Tipy!KI61=Výsledky!$MB$7,Tipy!KI61=Výsledky!$MB$8,Tipy!KI61=Výsledky!$MB$9),IF(VLOOKUP(Tipy!KI61,'Kategórie hráčov'!$A$2:$B$55,2,FALSE)=30,30,20),0))</f>
        <v>20</v>
      </c>
      <c r="ME67" s="125">
        <f>IF(ISBLANK($MG$3),"",IF(OR(Tipy!KJ61=Výsledky!$ME$6,Tipy!KJ61=Výsledky!$ME$7,Tipy!KJ61=Výsledky!$ME$8,Tipy!KJ61=Výsledky!$ME$9),IF(VLOOKUP(Tipy!KJ61,'Kategórie hráčov'!$A$2:$B$55,2,FALSE)=30,30,20),0))</f>
        <v>0</v>
      </c>
      <c r="MF67" s="126">
        <f>IF(ISBLANK($MG$3),"",IF(ISBLANK(Tipy!KF61),0,IF(OR(AND(Tipy!KF61=Výsledky!$ME$3,OR(Tipy!KH61=Výsledky!$MG$3+1,Tipy!KH61=Výsledky!$MG$3-1)),AND(Tipy!KH61=Výsledky!$MG$3,OR(Tipy!KF61=Výsledky!$ME$3+1,Tipy!KF61=Výsledky!$ME$3-1))),10,0)))</f>
        <v>10</v>
      </c>
      <c r="MG67" s="129">
        <f>IF(ISBLANK($MG$3),"",IF(ISBLANK(Tipy!KF61),"-",SUM(MB67:MF67)))</f>
        <v>30</v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>
        <f>IF(ISBLANK($MU$3),"",IF(ISBLANK(Tipy!KR61),0,IF(AND(Tipy!KR61=Výsledky!$MS$3,Tipy!KT61=Výsledky!$MU$3),60,0)))</f>
        <v>0</v>
      </c>
      <c r="MQ67" s="125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20</v>
      </c>
      <c r="MR67" s="125">
        <f>IF(ISBLANK($MU$3),"",IF(OR(Tipy!KU61=Výsledky!$MP$6,Tipy!KU61=Výsledky!$MP$7,Tipy!KU61=Výsledky!$MP$8,Tipy!KU61=Výsledky!$MP$9),IF(VLOOKUP(Tipy!KU61,'Kategórie hráčov'!$A$2:$B$55,2,FALSE)=30,30,20),0))</f>
        <v>20</v>
      </c>
      <c r="MS67" s="125">
        <f>IF(ISBLANK($MU$3),"",IF(OR(Tipy!KV61=Výsledky!$MS$6,Tipy!KV61=Výsledky!$MS$7,Tipy!KV61=Výsledky!$MS$8,Tipy!KV61=Výsledky!$MS$9),IF(VLOOKUP(Tipy!KV61,'Kategórie hráčov'!$A$2:$B$55,2,FALSE)=30,30,20),0))</f>
        <v>30</v>
      </c>
      <c r="MT67" s="126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29">
        <f>IF(ISBLANK($MU$3),"",IF(ISBLANK(Tipy!KR61),"-",SUM(MP67:MT67)))</f>
        <v>70</v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>
        <f>IF(ISBLANK($NI$3),"",IF(ISBLANK(Tipy!LD61),0,IF(AND(Tipy!LD61=Výsledky!$NG$3,Tipy!LF61=Výsledky!$NI$3),60,0)))</f>
        <v>0</v>
      </c>
      <c r="NE67" s="125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20</v>
      </c>
      <c r="NF67" s="125">
        <f>IF(ISBLANK($NI$3),"",IF(OR(Tipy!LG61=Výsledky!$ND$6,Tipy!LG61=Výsledky!$ND$7,Tipy!LG61=Výsledky!$ND$8,Tipy!LG61=Výsledky!$ND$9),IF(VLOOKUP(Tipy!LG61,'Kategórie hráčov'!$A$2:$B$55,2,FALSE)=30,30,20),0))</f>
        <v>20</v>
      </c>
      <c r="NG67" s="125">
        <f>IF(ISBLANK($NI$3),"",IF(OR(Tipy!LH61=Výsledky!$NG$6,Tipy!LH61=Výsledky!$NG$7,Tipy!LH61=Výsledky!$NG$8,Tipy!LH61=Výsledky!$NG$9),IF(VLOOKUP(Tipy!LH61,'Kategórie hráčov'!$A$2:$B$55,2,FALSE)=30,30,20),0))</f>
        <v>30</v>
      </c>
      <c r="NH67" s="126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29">
        <f>IF(ISBLANK($NI$3),"",IF(ISBLANK(Tipy!LD61),"-",SUM(ND67:NH67)))</f>
        <v>70</v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>
        <f>IF(ISBLANK($NW$3),"",IF(ISBLANK(Tipy!LP61),0,IF(AND(Tipy!LP61=Výsledky!$NU$3,Tipy!LR61=Výsledky!$NW$3),60,0)))</f>
        <v>0</v>
      </c>
      <c r="NS67" s="125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20</v>
      </c>
      <c r="NT67" s="125">
        <f>IF(ISBLANK($NW$3),"",IF(OR(Tipy!LS61=Výsledky!$NR$6,Tipy!LS61=Výsledky!$NR$7,Tipy!LS61=Výsledky!$NR$8,Tipy!LS61=Výsledky!$NR$9),IF(VLOOKUP(Tipy!LS61,'Kategórie hráčov'!$A$2:$B$55,2,FALSE)=30,30,20),0))</f>
        <v>0</v>
      </c>
      <c r="NU67" s="125">
        <f>IF(ISBLANK($NW$3),"",IF(OR(Tipy!LT61=Výsledky!$NU$6,Tipy!LT61=Výsledky!$NU$7,Tipy!LT61=Výsledky!$NU$8,Tipy!LT61=Výsledky!$NU$9),IF(VLOOKUP(Tipy!LT61,'Kategórie hráčov'!$A$2:$B$55,2,FALSE)=30,30,20),0))</f>
        <v>30</v>
      </c>
      <c r="NV67" s="126">
        <f>IF(ISBLANK($NW$3),"",IF(ISBLANK(Tipy!LP61),0,IF(OR(AND(Tipy!LP61=Výsledky!$NU$3,OR(Tipy!LR61=Výsledky!$NW$3+1,Tipy!LR61=Výsledky!$NW$3-1)),AND(Tipy!LR61=Výsledky!$NW$3,OR(Tipy!LP61=Výsledky!$NU$3+1,Tipy!LP61=Výsledky!$NU$3-1))),10,0)))</f>
        <v>10</v>
      </c>
      <c r="NW67" s="129">
        <f>IF(ISBLANK($NW$3),"",IF(ISBLANK(Tipy!LP61),"-",SUM(NR67:NV67)))</f>
        <v>60</v>
      </c>
      <c r="NX67" s="128"/>
      <c r="NY67" s="125">
        <f>IF(ISBLANK($OD$3),"",IF(ISBLANK(Tipy!LV61),0,IF(AND(Tipy!LV61=Výsledky!$OB$3,Tipy!LX61=Výsledky!$OD$3),60,0)))</f>
        <v>0</v>
      </c>
      <c r="NZ67" s="125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20</v>
      </c>
      <c r="OA67" s="125">
        <f>IF(ISBLANK($OD$3),"",IF(OR(Tipy!LY61=Výsledky!$NY$6,Tipy!LY61=Výsledky!$NY$7,Tipy!LY61=Výsledky!$NY$8,Tipy!LY61=Výsledky!$NY$9),IF(VLOOKUP(Tipy!LY61,'Kategórie hráčov'!$A$2:$B$55,2,FALSE)=30,30,20),0))</f>
        <v>20</v>
      </c>
      <c r="OB67" s="125">
        <f>IF(ISBLANK($OD$3),"",IF(OR(Tipy!LZ61=Výsledky!$OB$6,Tipy!LZ61=Výsledky!$OB$7,Tipy!LZ61=Výsledky!$OB$8,Tipy!LZ61=Výsledky!$OB$9),IF(VLOOKUP(Tipy!LZ61,'Kategórie hráčov'!$A$2:$B$55,2,FALSE)=30,30,20),0))</f>
        <v>30</v>
      </c>
      <c r="OC67" s="126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29">
        <f>IF(ISBLANK($OD$3),"",IF(ISBLANK(Tipy!LV61),"-",SUM(NY67:OC67)))</f>
        <v>70</v>
      </c>
      <c r="OE67" s="128"/>
      <c r="OF67" s="125">
        <f>IF(ISBLANK($OK$3),"",IF(ISBLANK(Tipy!MB61),0,IF(AND(Tipy!MB61=Výsledky!$OI$3,Tipy!MD61=Výsledky!$OK$3),60,0)))</f>
        <v>0</v>
      </c>
      <c r="OG67" s="125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20</v>
      </c>
      <c r="OH67" s="125">
        <f>IF(ISBLANK($OK$3),"",IF(OR(Tipy!ME61=Výsledky!$OF$6,Tipy!ME61=Výsledky!$OF$7,Tipy!ME61=Výsledky!$OF$8,Tipy!ME61=Výsledky!$OF$9),IF(VLOOKUP(Tipy!ME61,'Kategórie hráčov'!$A$2:$B$55,2,FALSE)=30,30,20),0))</f>
        <v>20</v>
      </c>
      <c r="OI67" s="125">
        <f>IF(ISBLANK($OK$3),"",IF(OR(Tipy!MF61=Výsledky!$OI$6,Tipy!MF61=Výsledky!$OI$7,Tipy!MF61=Výsledky!$OI$8,Tipy!MF61=Výsledky!$OI$9),IF(VLOOKUP(Tipy!MF61,'Kategórie hráčov'!$A$2:$B$55,2,FALSE)=30,30,20),0))</f>
        <v>0</v>
      </c>
      <c r="OJ67" s="126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29">
        <f>IF(ISBLANK($OK$3),"",IF(ISBLANK(Tipy!MB61),"-",SUM(OF67:OJ67)))</f>
        <v>40</v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>
        <f>IF(ISBLANK($OY$3),"",IF(ISBLANK(Tipy!MN61),0,IF(AND(Tipy!MN61=Výsledky!$OW$3,Tipy!MP61=Výsledky!$OY$3),60,0)))</f>
        <v>0</v>
      </c>
      <c r="OU67" s="125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20</v>
      </c>
      <c r="OV67" s="125">
        <f>IF(ISBLANK($OY$3),"",IF(OR(Tipy!MQ61=Výsledky!$OT$6,Tipy!MQ61=Výsledky!$OT$7,Tipy!MQ61=Výsledky!$OT$8,Tipy!MQ61=Výsledky!$OT$9),IF(VLOOKUP(Tipy!MQ61,'Kategórie hráčov'!$A$2:$B$55,2,FALSE)=30,30,20),0))</f>
        <v>0</v>
      </c>
      <c r="OW67" s="125">
        <f>IF(ISBLANK($OY$3),"",IF(OR(Tipy!MR61=Výsledky!$OW$6,Tipy!MR61=Výsledky!$OW$7,Tipy!MR61=Výsledky!$OW$8,Tipy!MR61=Výsledky!$OW$9),IF(VLOOKUP(Tipy!MR61,'Kategórie hráčov'!$A$2:$B$55,2,FALSE)=30,30,20),0))</f>
        <v>20</v>
      </c>
      <c r="OX67" s="126">
        <f>IF(ISBLANK($OY$3),"",IF(ISBLANK(Tipy!MN61),0,IF(OR(AND(Tipy!MN61=Výsledky!$OW$3,OR(Tipy!MP61=Výsledky!$OY$3+1,Tipy!MP61=Výsledky!$OY$3-1)),AND(Tipy!MP61=Výsledky!$OY$3,OR(Tipy!MN61=Výsledky!$OW$3+1,Tipy!MN61=Výsledky!$OW$3-1))),10,0)))</f>
        <v>10</v>
      </c>
      <c r="OY67" s="129">
        <f>IF(ISBLANK($OY$3),"",IF(ISBLANK(Tipy!MN61),"-",SUM(OT67:OX67)))</f>
        <v>50</v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>
        <f>IF(ISBLANK($PM$3),"",IF(ISBLANK(Tipy!MZ61),0,IF(AND(Tipy!MZ61=Výsledky!$PK$3,Tipy!NB61=Výsledky!$PM$3),60,0)))</f>
        <v>0</v>
      </c>
      <c r="PI67" s="125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>0</v>
      </c>
      <c r="PJ67" s="125">
        <f>IF(ISBLANK($PM$3),"",IF(OR(Tipy!NC61=Výsledky!$PH$6,Tipy!NC61=Výsledky!$PH$7,Tipy!NC61=Výsledky!$PH$8,Tipy!NC61=Výsledky!$PH$9),IF(VLOOKUP(Tipy!NC61,'Kategórie hráčov'!$A$2:$B$55,2,FALSE)=30,30,20),0))</f>
        <v>0</v>
      </c>
      <c r="PK67" s="125">
        <f>IF(ISBLANK($PM$3),"",IF(OR(Tipy!ND61=Výsledky!$PK$6,Tipy!ND61=Výsledky!$PK$7,Tipy!ND61=Výsledky!$PK$8,Tipy!ND61=Výsledky!$PK$9),IF(VLOOKUP(Tipy!ND61,'Kategórie hráčov'!$A$2:$B$55,2,FALSE)=30,30,20),0))</f>
        <v>0</v>
      </c>
      <c r="PL67" s="126">
        <f>IF(ISBLANK($PM$3),"",IF(ISBLANK(Tipy!MZ61),0,IF(OR(AND(Tipy!MZ61=Výsledky!$PK$3,OR(Tipy!NB61=Výsledky!$PM$3+1,Tipy!NB61=Výsledky!$PM$3-1)),AND(Tipy!NB61=Výsledky!$PM$3,OR(Tipy!MZ61=Výsledky!$PK$3+1,Tipy!MZ61=Výsledky!$PK$3-1))),10,0)))</f>
        <v>0</v>
      </c>
      <c r="PM67" s="129">
        <f>IF(ISBLANK($PM$3),"",IF(ISBLANK(Tipy!MZ61),"-",SUM(PH67:PL67)))</f>
        <v>0</v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5" x14ac:dyDescent="0.2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>
        <f>IF(ISBLANK($CA$3),"",IF(ISBLANK(Tipy!BL62),0,IF(AND(Tipy!BL62=Výsledky!$BY$3,Tipy!BN62=Výsledky!$CA$3),60,0)))</f>
        <v>0</v>
      </c>
      <c r="BW68" s="125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125">
        <f>IF(ISBLANK($CA$3),"",IF(OR(Tipy!BO62=Výsledky!$BV$6,Tipy!BO62=Výsledky!$BV$7,Tipy!BO62=Výsledky!$BV$8,Tipy!BO62=Výsledky!$BV$9),IF(VLOOKUP(Tipy!BO62,'Kategórie hráčov'!$A$2:$B$55,2,FALSE)=30,30,20),0))</f>
        <v>0</v>
      </c>
      <c r="BY68" s="125">
        <f>IF(ISBLANK($CA$3),"",IF(OR(Tipy!BP62=Výsledky!$BY$6,Tipy!BP62=Výsledky!$BY$7,Tipy!BP62=Výsledky!$BY$8,Tipy!BP62=Výsledky!$BY$9),IF(VLOOKUP(Tipy!BP62,'Kategórie hráčov'!$A$2:$B$55,2,FALSE)=30,30,20),0))</f>
        <v>0</v>
      </c>
      <c r="BZ68" s="126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29">
        <f>IF(ISBLANK($CA$3),"",IF(ISBLANK(Tipy!BL62),"-",SUM(BV68:BZ68)))</f>
        <v>20</v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>
        <f>IF(ISBLANK($LL$3),"",IF(ISBLANK(Tipy!JN62),0,IF(AND(Tipy!JN62=Výsledky!$LJ$3,Tipy!JP62=Výsledky!$LL$3),60,0)))</f>
        <v>0</v>
      </c>
      <c r="LH68" s="125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20</v>
      </c>
      <c r="LI68" s="125">
        <f>IF(ISBLANK($LL$3),"",IF(OR(Tipy!JQ62=Výsledky!$LG$6,Tipy!JQ62=Výsledky!$LG$7,Tipy!JQ62=Výsledky!$LG$8,Tipy!JQ62=Výsledky!$LG$9),IF(VLOOKUP(Tipy!JQ62,'Kategórie hráčov'!$A$2:$B$55,2,FALSE)=30,30,20),0))</f>
        <v>0</v>
      </c>
      <c r="LJ68" s="125">
        <f>IF(ISBLANK($LL$3),"",IF(OR(Tipy!JR62=Výsledky!$LJ$6,Tipy!JR62=Výsledky!$LJ$7,Tipy!JR62=Výsledky!$LJ$8,Tipy!JR62=Výsledky!$LJ$9),IF(VLOOKUP(Tipy!JR62,'Kategórie hráčov'!$A$2:$B$55,2,FALSE)=30,30,20),0))</f>
        <v>0</v>
      </c>
      <c r="LK68" s="126">
        <f>IF(ISBLANK($LL$3),"",IF(ISBLANK(Tipy!JN62),0,IF(OR(AND(Tipy!JN62=Výsledky!$LJ$3,OR(Tipy!JP62=Výsledky!$LL$3+1,Tipy!JP62=Výsledky!$LL$3-1)),AND(Tipy!JP62=Výsledky!$LL$3,OR(Tipy!JN62=Výsledky!$LJ$3+1,Tipy!JN62=Výsledky!$LJ$3-1))),10,0)))</f>
        <v>10</v>
      </c>
      <c r="LL68" s="129">
        <f>IF(ISBLANK($LL$3),"",IF(ISBLANK(Tipy!JN62),"-",SUM(LG68:LK68)))</f>
        <v>30</v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>
        <f>IF(ISBLANK($LZ$3),"",IF(ISBLANK(Tipy!JZ62),0,IF(AND(Tipy!JZ62=Výsledky!$LX$3,Tipy!KB62=Výsledky!$LZ$3),60,0)))</f>
        <v>0</v>
      </c>
      <c r="LV68" s="12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5">
        <f>IF(ISBLANK($LZ$3),"",IF(OR(Tipy!KC62=Výsledky!$LU$6,Tipy!KC62=Výsledky!$LU$7,Tipy!KC62=Výsledky!$LU$8,Tipy!KC62=Výsledky!$LU$9),IF(VLOOKUP(Tipy!KC62,'Kategórie hráčov'!$A$2:$B$69,2,FALSE)=30,30,20),0))</f>
        <v>0</v>
      </c>
      <c r="LX68" s="125">
        <f>IF(ISBLANK($LZ$3),"",IF(OR(Tipy!KD62=Výsledky!$LX$6,Tipy!KD62=Výsledky!$LX$7,Tipy!KD62=Výsledky!$LX$8,Tipy!KD62=Výsledky!$LX$9),IF(VLOOKUP(Tipy!KD62,'Kategórie hráčov'!$A$2:$B$69,2,FALSE)=30,30,20),0))</f>
        <v>20</v>
      </c>
      <c r="LY68" s="12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9">
        <f>IF(ISBLANK($LZ$3),"",IF(ISBLANK(Tipy!JZ62),"-",SUM(LU68:LY68)))</f>
        <v>40</v>
      </c>
      <c r="MA68" s="128"/>
      <c r="MB68" s="125">
        <f>IF(ISBLANK($MG$3),"",IF(ISBLANK(Tipy!KF62),0,IF(AND(Tipy!KF62=Výsledky!$ME$3,Tipy!KH62=Výsledky!$MG$3),60,0)))</f>
        <v>60</v>
      </c>
      <c r="MC68" s="125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25">
        <f>IF(ISBLANK($MG$3),"",IF(OR(Tipy!KI62=Výsledky!$MB$6,Tipy!KI62=Výsledky!$MB$7,Tipy!KI62=Výsledky!$MB$8,Tipy!KI62=Výsledky!$MB$9),IF(VLOOKUP(Tipy!KI62,'Kategórie hráčov'!$A$2:$B$70,2,FALSE)=30,30,20),0))</f>
        <v>20</v>
      </c>
      <c r="ME68" s="125">
        <f>IF(ISBLANK($MG$3),"",IF(OR(Tipy!KJ62=Výsledky!$ME$6,Tipy!KJ62=Výsledky!$ME$7,Tipy!KJ62=Výsledky!$ME$8,Tipy!KJ62=Výsledky!$ME$9),IF(VLOOKUP(Tipy!KJ62,'Kategórie hráčov'!$A$2:$B$55,2,FALSE)=30,30,20),0))</f>
        <v>0</v>
      </c>
      <c r="MF68" s="126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29">
        <f>IF(ISBLANK($MG$3),"",IF(ISBLANK(Tipy!KF62),"-",SUM(MB68:MF68)))</f>
        <v>80</v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>
        <f>IF(ISBLANK($MU$3),"",IF(ISBLANK(Tipy!KR62),0,IF(AND(Tipy!KR62=Výsledky!$MS$3,Tipy!KT62=Výsledky!$MU$3),60,0)))</f>
        <v>0</v>
      </c>
      <c r="MQ68" s="125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25">
        <f>IF(ISBLANK($MU$3),"",IF(OR(Tipy!KU62=Výsledky!$MP$6,Tipy!KU62=Výsledky!$MP$7,Tipy!KU62=Výsledky!$MP$8,Tipy!KU62=Výsledky!$MP$9),IF(VLOOKUP(Tipy!KU62,'Kategórie hráčov'!$A$2:$B$55,2,FALSE)=30,30,20),0))</f>
        <v>20</v>
      </c>
      <c r="MS68" s="125">
        <f>IF(ISBLANK($MU$3),"",IF(OR(Tipy!KV62=Výsledky!$MS$6,Tipy!KV62=Výsledky!$MS$7,Tipy!KV62=Výsledky!$MS$8,Tipy!KV62=Výsledky!$MS$9),IF(VLOOKUP(Tipy!KV62,'Kategórie hráčov'!$A$2:$B$55,2,FALSE)=30,30,20),0))</f>
        <v>0</v>
      </c>
      <c r="MT68" s="126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29">
        <f>IF(ISBLANK($MU$3),"",IF(ISBLANK(Tipy!KR62),"-",SUM(MP68:MT68)))</f>
        <v>20</v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>
        <f>IF(ISBLANK($NI$3),"",IF(ISBLANK(Tipy!LD62),0,IF(AND(Tipy!LD62=Výsledky!$NG$3,Tipy!LF62=Výsledky!$NI$3),60,0)))</f>
        <v>0</v>
      </c>
      <c r="NE68" s="125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20</v>
      </c>
      <c r="NF68" s="125">
        <f>IF(ISBLANK($NI$3),"",IF(OR(Tipy!LG62=Výsledky!$ND$6,Tipy!LG62=Výsledky!$ND$7,Tipy!LG62=Výsledky!$ND$8,Tipy!LG62=Výsledky!$ND$9),IF(VLOOKUP(Tipy!LG62,'Kategórie hráčov'!$A$2:$B$55,2,FALSE)=30,30,20),0))</f>
        <v>0</v>
      </c>
      <c r="NG68" s="125">
        <f>IF(ISBLANK($NI$3),"",IF(OR(Tipy!LH62=Výsledky!$NG$6,Tipy!LH62=Výsledky!$NG$7,Tipy!LH62=Výsledky!$NG$8,Tipy!LH62=Výsledky!$NG$9),IF(VLOOKUP(Tipy!LH62,'Kategórie hráčov'!$A$2:$B$55,2,FALSE)=30,30,20),0))</f>
        <v>0</v>
      </c>
      <c r="NH68" s="126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29">
        <f>IF(ISBLANK($NI$3),"",IF(ISBLANK(Tipy!LD62),"-",SUM(ND68:NH68)))</f>
        <v>20</v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>
        <f>IF(ISBLANK($NW$3),"",IF(ISBLANK(Tipy!LP62),0,IF(AND(Tipy!LP62=Výsledky!$NU$3,Tipy!LR62=Výsledky!$NW$3),60,0)))</f>
        <v>0</v>
      </c>
      <c r="NS68" s="125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25">
        <f>IF(ISBLANK($NW$3),"",IF(OR(Tipy!LS62=Výsledky!$NR$6,Tipy!LS62=Výsledky!$NR$7,Tipy!LS62=Výsledky!$NR$8,Tipy!LS62=Výsledky!$NR$9),IF(VLOOKUP(Tipy!LS62,'Kategórie hráčov'!$A$2:$B$55,2,FALSE)=30,30,20),0))</f>
        <v>0</v>
      </c>
      <c r="NU68" s="125">
        <f>IF(ISBLANK($NW$3),"",IF(OR(Tipy!LT62=Výsledky!$NU$6,Tipy!LT62=Výsledky!$NU$7,Tipy!LT62=Výsledky!$NU$8,Tipy!LT62=Výsledky!$NU$9),IF(VLOOKUP(Tipy!LT62,'Kategórie hráčov'!$A$2:$B$55,2,FALSE)=30,30,20),0))</f>
        <v>30</v>
      </c>
      <c r="NV68" s="126">
        <f>IF(ISBLANK($NW$3),"",IF(ISBLANK(Tipy!LP62),0,IF(OR(AND(Tipy!LP62=Výsledky!$NU$3,OR(Tipy!LR62=Výsledky!$NW$3+1,Tipy!LR62=Výsledky!$NW$3-1)),AND(Tipy!LR62=Výsledky!$NW$3,OR(Tipy!LP62=Výsledky!$NU$3+1,Tipy!LP62=Výsledky!$NU$3-1))),10,0)))</f>
        <v>10</v>
      </c>
      <c r="NW68" s="129">
        <f>IF(ISBLANK($NW$3),"",IF(ISBLANK(Tipy!LP62),"-",SUM(NR68:NV68)))</f>
        <v>40</v>
      </c>
      <c r="NX68" s="128"/>
      <c r="NY68" s="125">
        <f>IF(ISBLANK($OD$3),"",IF(ISBLANK(Tipy!LV62),0,IF(AND(Tipy!LV62=Výsledky!$OB$3,Tipy!LX62=Výsledky!$OD$3),60,0)))</f>
        <v>0</v>
      </c>
      <c r="NZ68" s="125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20</v>
      </c>
      <c r="OA68" s="125">
        <f>IF(ISBLANK($OD$3),"",IF(OR(Tipy!LY62=Výsledky!$NY$6,Tipy!LY62=Výsledky!$NY$7,Tipy!LY62=Výsledky!$NY$8,Tipy!LY62=Výsledky!$NY$9),IF(VLOOKUP(Tipy!LY62,'Kategórie hráčov'!$A$2:$B$55,2,FALSE)=30,30,20),0))</f>
        <v>20</v>
      </c>
      <c r="OB68" s="125">
        <f>IF(ISBLANK($OD$3),"",IF(OR(Tipy!LZ62=Výsledky!$OB$6,Tipy!LZ62=Výsledky!$OB$7,Tipy!LZ62=Výsledky!$OB$8,Tipy!LZ62=Výsledky!$OB$9),IF(VLOOKUP(Tipy!LZ62,'Kategórie hráčov'!$A$2:$B$55,2,FALSE)=30,30,20),0))</f>
        <v>0</v>
      </c>
      <c r="OC68" s="126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29">
        <f>IF(ISBLANK($OD$3),"",IF(ISBLANK(Tipy!LV62),"-",SUM(NY68:OC68)))</f>
        <v>40</v>
      </c>
      <c r="OE68" s="128"/>
      <c r="OF68" s="125">
        <f>IF(ISBLANK($OK$3),"",IF(ISBLANK(Tipy!MB62),0,IF(AND(Tipy!MB62=Výsledky!$OI$3,Tipy!MD62=Výsledky!$OK$3),60,0)))</f>
        <v>0</v>
      </c>
      <c r="OG68" s="125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20</v>
      </c>
      <c r="OH68" s="125">
        <f>IF(ISBLANK($OK$3),"",IF(OR(Tipy!ME62=Výsledky!$OF$6,Tipy!ME62=Výsledky!$OF$7,Tipy!ME62=Výsledky!$OF$8,Tipy!ME62=Výsledky!$OF$9),IF(VLOOKUP(Tipy!ME62,'Kategórie hráčov'!$A$2:$B$55,2,FALSE)=30,30,20),0))</f>
        <v>0</v>
      </c>
      <c r="OI68" s="125">
        <f>IF(ISBLANK($OK$3),"",IF(OR(Tipy!MF62=Výsledky!$OI$6,Tipy!MF62=Výsledky!$OI$7,Tipy!MF62=Výsledky!$OI$8,Tipy!MF62=Výsledky!$OI$9),IF(VLOOKUP(Tipy!MF62,'Kategórie hráčov'!$A$2:$B$55,2,FALSE)=30,30,20),0))</f>
        <v>0</v>
      </c>
      <c r="OJ68" s="126">
        <f>IF(ISBLANK($OK$3),"",IF(ISBLANK(Tipy!MB62),0,IF(OR(AND(Tipy!MB62=Výsledky!$OI$3,OR(Tipy!MD62=Výsledky!$OK$3+1,Tipy!MD62=Výsledky!$OK$3-1)),AND(Tipy!MD62=Výsledky!$OK$3,OR(Tipy!MB62=Výsledky!$OI$3+1,Tipy!MB62=Výsledky!$OI$3-1))),10,0)))</f>
        <v>10</v>
      </c>
      <c r="OK68" s="129">
        <f>IF(ISBLANK($OK$3),"",IF(ISBLANK(Tipy!MB62),"-",SUM(OF68:OJ68)))</f>
        <v>30</v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>
        <f>IF(ISBLANK($OY$3),"",IF(ISBLANK(Tipy!MN62),0,IF(AND(Tipy!MN62=Výsledky!$OW$3,Tipy!MP62=Výsledky!$OY$3),60,0)))</f>
        <v>0</v>
      </c>
      <c r="OU68" s="125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20</v>
      </c>
      <c r="OV68" s="125">
        <f>IF(ISBLANK($OY$3),"",IF(OR(Tipy!MQ62=Výsledky!$OT$6,Tipy!MQ62=Výsledky!$OT$7,Tipy!MQ62=Výsledky!$OT$8,Tipy!MQ62=Výsledky!$OT$9),IF(VLOOKUP(Tipy!MQ62,'Kategórie hráčov'!$A$2:$B$55,2,FALSE)=30,30,20),0))</f>
        <v>0</v>
      </c>
      <c r="OW68" s="125">
        <f>IF(ISBLANK($OY$3),"",IF(OR(Tipy!MR62=Výsledky!$OW$6,Tipy!MR62=Výsledky!$OW$7,Tipy!MR62=Výsledky!$OW$8,Tipy!MR62=Výsledky!$OW$9),IF(VLOOKUP(Tipy!MR62,'Kategórie hráčov'!$A$2:$B$55,2,FALSE)=30,30,20),0))</f>
        <v>0</v>
      </c>
      <c r="OX68" s="126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129">
        <f>IF(ISBLANK($OY$3),"",IF(ISBLANK(Tipy!MN62),"-",SUM(OT68:OX68)))</f>
        <v>20</v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>
        <f>IF(ISBLANK($PM$3),"",IF(ISBLANK(Tipy!MZ62),0,IF(AND(Tipy!MZ62=Výsledky!$PK$3,Tipy!NB62=Výsledky!$PM$3),60,0)))</f>
        <v>0</v>
      </c>
      <c r="PI68" s="125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>0</v>
      </c>
      <c r="PJ68" s="125">
        <f>IF(ISBLANK($PM$3),"",IF(OR(Tipy!NC62=Výsledky!$PH$6,Tipy!NC62=Výsledky!$PH$7,Tipy!NC62=Výsledky!$PH$8,Tipy!NC62=Výsledky!$PH$9),IF(VLOOKUP(Tipy!NC62,'Kategórie hráčov'!$A$2:$B$55,2,FALSE)=30,30,20),0))</f>
        <v>0</v>
      </c>
      <c r="PK68" s="125">
        <f>IF(ISBLANK($PM$3),"",IF(OR(Tipy!ND62=Výsledky!$PK$6,Tipy!ND62=Výsledky!$PK$7,Tipy!ND62=Výsledky!$PK$8,Tipy!ND62=Výsledky!$PK$9),IF(VLOOKUP(Tipy!ND62,'Kategórie hráčov'!$A$2:$B$55,2,FALSE)=30,30,20),0))</f>
        <v>20</v>
      </c>
      <c r="PL68" s="126">
        <f>IF(ISBLANK($PM$3),"",IF(ISBLANK(Tipy!MZ62),0,IF(OR(AND(Tipy!MZ62=Výsledky!$PK$3,OR(Tipy!NB62=Výsledky!$PM$3+1,Tipy!NB62=Výsledky!$PM$3-1)),AND(Tipy!NB62=Výsledky!$PM$3,OR(Tipy!MZ62=Výsledky!$PK$3+1,Tipy!MZ62=Výsledky!$PK$3-1))),10,0)))</f>
        <v>10</v>
      </c>
      <c r="PM68" s="129">
        <f>IF(ISBLANK($PM$3),"",IF(ISBLANK(Tipy!MZ62),"-",SUM(PH68:PL68)))</f>
        <v>30</v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5" x14ac:dyDescent="0.2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>
        <f>IF(ISBLANK($CA$3),"",IF(ISBLANK(Tipy!BL63),0,IF(AND(Tipy!BL63=Výsledky!$BY$3,Tipy!BN63=Výsledky!$CA$3),60,0)))</f>
        <v>0</v>
      </c>
      <c r="BW69" s="125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0</v>
      </c>
      <c r="BX69" s="125">
        <f>IF(ISBLANK($CA$3),"",IF(OR(Tipy!BO63=Výsledky!$BV$6,Tipy!BO63=Výsledky!$BV$7,Tipy!BO63=Výsledky!$BV$8,Tipy!BO63=Výsledky!$BV$9),IF(VLOOKUP(Tipy!BO63,'Kategórie hráčov'!$A$2:$B$55,2,FALSE)=30,30,20),0))</f>
        <v>0</v>
      </c>
      <c r="BY69" s="125">
        <f>IF(ISBLANK($CA$3),"",IF(OR(Tipy!BP63=Výsledky!$BY$6,Tipy!BP63=Výsledky!$BY$7,Tipy!BP63=Výsledky!$BY$8,Tipy!BP63=Výsledky!$BY$9),IF(VLOOKUP(Tipy!BP63,'Kategórie hráčov'!$A$2:$B$55,2,FALSE)=30,30,20),0))</f>
        <v>0</v>
      </c>
      <c r="BZ69" s="126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129">
        <f>IF(ISBLANK($CA$3),"",IF(ISBLANK(Tipy!BL63),"-",SUM(BV69:BZ69)))</f>
        <v>0</v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>
        <f>IF(ISBLANK($LL$3),"",IF(ISBLANK(Tipy!JN63),0,IF(AND(Tipy!JN63=Výsledky!$LJ$3,Tipy!JP63=Výsledky!$LL$3),60,0)))</f>
        <v>60</v>
      </c>
      <c r="LH69" s="125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25">
        <f>IF(ISBLANK($LL$3),"",IF(OR(Tipy!JQ63=Výsledky!$LG$6,Tipy!JQ63=Výsledky!$LG$7,Tipy!JQ63=Výsledky!$LG$8,Tipy!JQ63=Výsledky!$LG$9),IF(VLOOKUP(Tipy!JQ63,'Kategórie hráčov'!$A$2:$B$55,2,FALSE)=30,30,20),0))</f>
        <v>20</v>
      </c>
      <c r="LJ69" s="125">
        <f>IF(ISBLANK($LL$3),"",IF(OR(Tipy!JR63=Výsledky!$LJ$6,Tipy!JR63=Výsledky!$LJ$7,Tipy!JR63=Výsledky!$LJ$8,Tipy!JR63=Výsledky!$LJ$9),IF(VLOOKUP(Tipy!JR63,'Kategórie hráčov'!$A$2:$B$55,2,FALSE)=30,30,20),0))</f>
        <v>0</v>
      </c>
      <c r="LK69" s="126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29">
        <f>IF(ISBLANK($LL$3),"",IF(ISBLANK(Tipy!JN63),"-",SUM(LG69:LK69)))</f>
        <v>80</v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>
        <f>IF(ISBLANK($LZ$3),"",IF(ISBLANK(Tipy!JZ63),0,IF(AND(Tipy!JZ63=Výsledky!$LX$3,Tipy!KB63=Výsledky!$LZ$3),60,0)))</f>
        <v>0</v>
      </c>
      <c r="LV69" s="12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5">
        <f>IF(ISBLANK($LZ$3),"",IF(OR(Tipy!KC63=Výsledky!$LU$6,Tipy!KC63=Výsledky!$LU$7,Tipy!KC63=Výsledky!$LU$8,Tipy!KC63=Výsledky!$LU$9),IF(VLOOKUP(Tipy!KC63,'Kategórie hráčov'!$A$2:$B$69,2,FALSE)=30,30,20),0))</f>
        <v>20</v>
      </c>
      <c r="LX69" s="125">
        <f>IF(ISBLANK($LZ$3),"",IF(OR(Tipy!KD63=Výsledky!$LX$6,Tipy!KD63=Výsledky!$LX$7,Tipy!KD63=Výsledky!$LX$8,Tipy!KD63=Výsledky!$LX$9),IF(VLOOKUP(Tipy!KD63,'Kategórie hráčov'!$A$2:$B$69,2,FALSE)=30,30,20),0))</f>
        <v>20</v>
      </c>
      <c r="LY69" s="12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9">
        <f>IF(ISBLANK($LZ$3),"",IF(ISBLANK(Tipy!JZ63),"-",SUM(LU69:LY69)))</f>
        <v>60</v>
      </c>
      <c r="MA69" s="128"/>
      <c r="MB69" s="125">
        <f>IF(ISBLANK($MG$3),"",IF(ISBLANK(Tipy!KF63),0,IF(AND(Tipy!KF63=Výsledky!$ME$3,Tipy!KH63=Výsledky!$MG$3),60,0)))</f>
        <v>0</v>
      </c>
      <c r="MC69" s="125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25">
        <f>IF(ISBLANK($MG$3),"",IF(OR(Tipy!KI63=Výsledky!$MB$6,Tipy!KI63=Výsledky!$MB$7,Tipy!KI63=Výsledky!$MB$8,Tipy!KI63=Výsledky!$MB$9),IF(VLOOKUP(Tipy!KI63,'Kategórie hráčov'!$A$2:$B$70,2,FALSE)=30,30,20),0))</f>
        <v>20</v>
      </c>
      <c r="ME69" s="125">
        <f>IF(ISBLANK($MG$3),"",IF(OR(Tipy!KJ63=Výsledky!$ME$6,Tipy!KJ63=Výsledky!$ME$7,Tipy!KJ63=Výsledky!$ME$8,Tipy!KJ63=Výsledky!$ME$9),IF(VLOOKUP(Tipy!KJ63,'Kategórie hráčov'!$A$2:$B$55,2,FALSE)=30,30,20),0))</f>
        <v>0</v>
      </c>
      <c r="MF69" s="126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29">
        <f>IF(ISBLANK($MG$3),"",IF(ISBLANK(Tipy!KF63),"-",SUM(MB69:MF69)))</f>
        <v>20</v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>
        <f>IF(ISBLANK($MU$3),"",IF(ISBLANK(Tipy!KR63),0,IF(AND(Tipy!KR63=Výsledky!$MS$3,Tipy!KT63=Výsledky!$MU$3),60,0)))</f>
        <v>0</v>
      </c>
      <c r="MQ69" s="125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125">
        <f>IF(ISBLANK($MU$3),"",IF(OR(Tipy!KU63=Výsledky!$MP$6,Tipy!KU63=Výsledky!$MP$7,Tipy!KU63=Výsledky!$MP$8,Tipy!KU63=Výsledky!$MP$9),IF(VLOOKUP(Tipy!KU63,'Kategórie hráčov'!$A$2:$B$55,2,FALSE)=30,30,20),0))</f>
        <v>20</v>
      </c>
      <c r="MS69" s="125">
        <f>IF(ISBLANK($MU$3),"",IF(OR(Tipy!KV63=Výsledky!$MS$6,Tipy!KV63=Výsledky!$MS$7,Tipy!KV63=Výsledky!$MS$8,Tipy!KV63=Výsledky!$MS$9),IF(VLOOKUP(Tipy!KV63,'Kategórie hráčov'!$A$2:$B$55,2,FALSE)=30,30,20),0))</f>
        <v>30</v>
      </c>
      <c r="MT69" s="126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29">
        <f>IF(ISBLANK($MU$3),"",IF(ISBLANK(Tipy!KR63),"-",SUM(MP69:MT69)))</f>
        <v>70</v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>
        <f>IF(ISBLANK($NI$3),"",IF(ISBLANK(Tipy!LD63),0,IF(AND(Tipy!LD63=Výsledky!$NG$3,Tipy!LF63=Výsledky!$NI$3),60,0)))</f>
        <v>0</v>
      </c>
      <c r="NE69" s="125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20</v>
      </c>
      <c r="NF69" s="125">
        <f>IF(ISBLANK($NI$3),"",IF(OR(Tipy!LG63=Výsledky!$ND$6,Tipy!LG63=Výsledky!$ND$7,Tipy!LG63=Výsledky!$ND$8,Tipy!LG63=Výsledky!$ND$9),IF(VLOOKUP(Tipy!LG63,'Kategórie hráčov'!$A$2:$B$55,2,FALSE)=30,30,20),0))</f>
        <v>20</v>
      </c>
      <c r="NG69" s="125">
        <f>IF(ISBLANK($NI$3),"",IF(OR(Tipy!LH63=Výsledky!$NG$6,Tipy!LH63=Výsledky!$NG$7,Tipy!LH63=Výsledky!$NG$8,Tipy!LH63=Výsledky!$NG$9),IF(VLOOKUP(Tipy!LH63,'Kategórie hráčov'!$A$2:$B$55,2,FALSE)=30,30,20),0))</f>
        <v>0</v>
      </c>
      <c r="NH69" s="126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29">
        <f>IF(ISBLANK($NI$3),"",IF(ISBLANK(Tipy!LD63),"-",SUM(ND69:NH69)))</f>
        <v>40</v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>
        <f>IF(ISBLANK($NW$3),"",IF(ISBLANK(Tipy!LP63),0,IF(AND(Tipy!LP63=Výsledky!$NU$3,Tipy!LR63=Výsledky!$NW$3),60,0)))</f>
        <v>0</v>
      </c>
      <c r="NS69" s="125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25">
        <f>IF(ISBLANK($NW$3),"",IF(OR(Tipy!LS63=Výsledky!$NR$6,Tipy!LS63=Výsledky!$NR$7,Tipy!LS63=Výsledky!$NR$8,Tipy!LS63=Výsledky!$NR$9),IF(VLOOKUP(Tipy!LS63,'Kategórie hráčov'!$A$2:$B$55,2,FALSE)=30,30,20),0))</f>
        <v>0</v>
      </c>
      <c r="NU69" s="125">
        <f>IF(ISBLANK($NW$3),"",IF(OR(Tipy!LT63=Výsledky!$NU$6,Tipy!LT63=Výsledky!$NU$7,Tipy!LT63=Výsledky!$NU$8,Tipy!LT63=Výsledky!$NU$9),IF(VLOOKUP(Tipy!LT63,'Kategórie hráčov'!$A$2:$B$55,2,FALSE)=30,30,20),0))</f>
        <v>30</v>
      </c>
      <c r="NV69" s="126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29">
        <f>IF(ISBLANK($NW$3),"",IF(ISBLANK(Tipy!LP63),"-",SUM(NR69:NV69)))</f>
        <v>30</v>
      </c>
      <c r="NX69" s="128"/>
      <c r="NY69" s="125">
        <f>IF(ISBLANK($OD$3),"",IF(ISBLANK(Tipy!LV63),0,IF(AND(Tipy!LV63=Výsledky!$OB$3,Tipy!LX63=Výsledky!$OD$3),60,0)))</f>
        <v>0</v>
      </c>
      <c r="NZ69" s="125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25">
        <f>IF(ISBLANK($OD$3),"",IF(OR(Tipy!LY63=Výsledky!$NY$6,Tipy!LY63=Výsledky!$NY$7,Tipy!LY63=Výsledky!$NY$8,Tipy!LY63=Výsledky!$NY$9),IF(VLOOKUP(Tipy!LY63,'Kategórie hráčov'!$A$2:$B$55,2,FALSE)=30,30,20),0))</f>
        <v>0</v>
      </c>
      <c r="OB69" s="125">
        <f>IF(ISBLANK($OD$3),"",IF(OR(Tipy!LZ63=Výsledky!$OB$6,Tipy!LZ63=Výsledky!$OB$7,Tipy!LZ63=Výsledky!$OB$8,Tipy!LZ63=Výsledky!$OB$9),IF(VLOOKUP(Tipy!LZ63,'Kategórie hráčov'!$A$2:$B$55,2,FALSE)=30,30,20),0))</f>
        <v>0</v>
      </c>
      <c r="OC69" s="126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29" t="str">
        <f>IF(ISBLANK($OD$3),"",IF(ISBLANK(Tipy!LV63),"-",SUM(NY69:OC69)))</f>
        <v>-</v>
      </c>
      <c r="OE69" s="128"/>
      <c r="OF69" s="125">
        <f>IF(ISBLANK($OK$3),"",IF(ISBLANK(Tipy!MB63),0,IF(AND(Tipy!MB63=Výsledky!$OI$3,Tipy!MD63=Výsledky!$OK$3),60,0)))</f>
        <v>0</v>
      </c>
      <c r="OG69" s="125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20</v>
      </c>
      <c r="OH69" s="125">
        <f>IF(ISBLANK($OK$3),"",IF(OR(Tipy!ME63=Výsledky!$OF$6,Tipy!ME63=Výsledky!$OF$7,Tipy!ME63=Výsledky!$OF$8,Tipy!ME63=Výsledky!$OF$9),IF(VLOOKUP(Tipy!ME63,'Kategórie hráčov'!$A$2:$B$55,2,FALSE)=30,30,20),0))</f>
        <v>20</v>
      </c>
      <c r="OI69" s="125">
        <f>IF(ISBLANK($OK$3),"",IF(OR(Tipy!MF63=Výsledky!$OI$6,Tipy!MF63=Výsledky!$OI$7,Tipy!MF63=Výsledky!$OI$8,Tipy!MF63=Výsledky!$OI$9),IF(VLOOKUP(Tipy!MF63,'Kategórie hráčov'!$A$2:$B$55,2,FALSE)=30,30,20),0))</f>
        <v>0</v>
      </c>
      <c r="OJ69" s="126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29">
        <f>IF(ISBLANK($OK$3),"",IF(ISBLANK(Tipy!MB63),"-",SUM(OF69:OJ69)))</f>
        <v>40</v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>
        <f>IF(ISBLANK($OY$3),"",IF(ISBLANK(Tipy!MN63),0,IF(AND(Tipy!MN63=Výsledky!$OW$3,Tipy!MP63=Výsledky!$OY$3),60,0)))</f>
        <v>0</v>
      </c>
      <c r="OU69" s="125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125">
        <f>IF(ISBLANK($OY$3),"",IF(OR(Tipy!MQ63=Výsledky!$OT$6,Tipy!MQ63=Výsledky!$OT$7,Tipy!MQ63=Výsledky!$OT$8,Tipy!MQ63=Výsledky!$OT$9),IF(VLOOKUP(Tipy!MQ63,'Kategórie hráčov'!$A$2:$B$55,2,FALSE)=30,30,20),0))</f>
        <v>0</v>
      </c>
      <c r="OW69" s="125">
        <f>IF(ISBLANK($OY$3),"",IF(OR(Tipy!MR63=Výsledky!$OW$6,Tipy!MR63=Výsledky!$OW$7,Tipy!MR63=Výsledky!$OW$8,Tipy!MR63=Výsledky!$OW$9),IF(VLOOKUP(Tipy!MR63,'Kategórie hráčov'!$A$2:$B$55,2,FALSE)=30,30,20),0))</f>
        <v>0</v>
      </c>
      <c r="OX69" s="126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129">
        <f>IF(ISBLANK($OY$3),"",IF(ISBLANK(Tipy!MN63),"-",SUM(OT69:OX69)))</f>
        <v>0</v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>
        <f>IF(ISBLANK($PM$3),"",IF(ISBLANK(Tipy!MZ63),0,IF(AND(Tipy!MZ63=Výsledky!$PK$3,Tipy!NB63=Výsledky!$PM$3),60,0)))</f>
        <v>0</v>
      </c>
      <c r="PI69" s="125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>0</v>
      </c>
      <c r="PJ69" s="125">
        <f>IF(ISBLANK($PM$3),"",IF(OR(Tipy!NC63=Výsledky!$PH$6,Tipy!NC63=Výsledky!$PH$7,Tipy!NC63=Výsledky!$PH$8,Tipy!NC63=Výsledky!$PH$9),IF(VLOOKUP(Tipy!NC63,'Kategórie hráčov'!$A$2:$B$55,2,FALSE)=30,30,20),0))</f>
        <v>20</v>
      </c>
      <c r="PK69" s="125">
        <f>IF(ISBLANK($PM$3),"",IF(OR(Tipy!ND63=Výsledky!$PK$6,Tipy!ND63=Výsledky!$PK$7,Tipy!ND63=Výsledky!$PK$8,Tipy!ND63=Výsledky!$PK$9),IF(VLOOKUP(Tipy!ND63,'Kategórie hráčov'!$A$2:$B$55,2,FALSE)=30,30,20),0))</f>
        <v>20</v>
      </c>
      <c r="PL69" s="126">
        <f>IF(ISBLANK($PM$3),"",IF(ISBLANK(Tipy!MZ63),0,IF(OR(AND(Tipy!MZ63=Výsledky!$PK$3,OR(Tipy!NB63=Výsledky!$PM$3+1,Tipy!NB63=Výsledky!$PM$3-1)),AND(Tipy!NB63=Výsledky!$PM$3,OR(Tipy!MZ63=Výsledky!$PK$3+1,Tipy!MZ63=Výsledky!$PK$3-1))),10,0)))</f>
        <v>10</v>
      </c>
      <c r="PM69" s="129">
        <f>IF(ISBLANK($PM$3),"",IF(ISBLANK(Tipy!MZ63),"-",SUM(PH69:PL69)))</f>
        <v>50</v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 x14ac:dyDescent="0.2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>
        <f>IF(ISBLANK($CA$3),"",IF(ISBLANK(Tipy!BL64),0,IF(AND(Tipy!BL64=Výsledky!$BY$3,Tipy!BN64=Výsledky!$CA$3),60,0)))</f>
        <v>0</v>
      </c>
      <c r="BW70" s="125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25">
        <f>IF(ISBLANK($CA$3),"",IF(OR(Tipy!BO64=Výsledky!$BV$6,Tipy!BO64=Výsledky!$BV$7,Tipy!BO64=Výsledky!$BV$8,Tipy!BO64=Výsledky!$BV$9),IF(VLOOKUP(Tipy!BO64,'Kategórie hráčov'!$A$2:$B$55,2,FALSE)=30,30,20),0))</f>
        <v>0</v>
      </c>
      <c r="BY70" s="125">
        <f>IF(ISBLANK($CA$3),"",IF(OR(Tipy!BP64=Výsledky!$BY$6,Tipy!BP64=Výsledky!$BY$7,Tipy!BP64=Výsledky!$BY$8,Tipy!BP64=Výsledky!$BY$9),IF(VLOOKUP(Tipy!BP64,'Kategórie hráčov'!$A$2:$B$55,2,FALSE)=30,30,20),0))</f>
        <v>0</v>
      </c>
      <c r="BZ70" s="126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29" t="str">
        <f>IF(ISBLANK($CA$3),"",IF(ISBLANK(Tipy!BL64),"-",SUM(BV70:BZ70)))</f>
        <v>-</v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>
        <f>IF(ISBLANK($LL$3),"",IF(ISBLANK(Tipy!JN64),0,IF(AND(Tipy!JN64=Výsledky!$LJ$3,Tipy!JP64=Výsledky!$LL$3),60,0)))</f>
        <v>0</v>
      </c>
      <c r="LH70" s="125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25">
        <f>IF(ISBLANK($LL$3),"",IF(OR(Tipy!JQ64=Výsledky!$LG$6,Tipy!JQ64=Výsledky!$LG$7,Tipy!JQ64=Výsledky!$LG$8,Tipy!JQ64=Výsledky!$LG$9),IF(VLOOKUP(Tipy!JQ64,'Kategórie hráčov'!$A$2:$B$55,2,FALSE)=30,30,20),0))</f>
        <v>0</v>
      </c>
      <c r="LJ70" s="125">
        <f>IF(ISBLANK($LL$3),"",IF(OR(Tipy!JR64=Výsledky!$LJ$6,Tipy!JR64=Výsledky!$LJ$7,Tipy!JR64=Výsledky!$LJ$8,Tipy!JR64=Výsledky!$LJ$9),IF(VLOOKUP(Tipy!JR64,'Kategórie hráčov'!$A$2:$B$55,2,FALSE)=30,30,20),0))</f>
        <v>0</v>
      </c>
      <c r="LK70" s="126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29" t="str">
        <f>IF(ISBLANK($LL$3),"",IF(ISBLANK(Tipy!JN64),"-",SUM(LG70:LK70)))</f>
        <v>-</v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>
        <f>IF(ISBLANK($LZ$3),"",IF(ISBLANK(Tipy!JZ64),0,IF(AND(Tipy!JZ64=Výsledky!$LX$3,Tipy!KB64=Výsledky!$LZ$3),60,0)))</f>
        <v>0</v>
      </c>
      <c r="LV70" s="12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5">
        <f>IF(ISBLANK($LZ$3),"",IF(OR(Tipy!KC64=Výsledky!$LU$6,Tipy!KC64=Výsledky!$LU$7,Tipy!KC64=Výsledky!$LU$8,Tipy!KC64=Výsledky!$LU$9),IF(VLOOKUP(Tipy!KC64,'Kategórie hráčov'!$A$2:$B$69,2,FALSE)=30,30,20),0))</f>
        <v>20</v>
      </c>
      <c r="LX70" s="125">
        <f>IF(ISBLANK($LZ$3),"",IF(OR(Tipy!KD64=Výsledky!$LX$6,Tipy!KD64=Výsledky!$LX$7,Tipy!KD64=Výsledky!$LX$8,Tipy!KD64=Výsledky!$LX$9),IF(VLOOKUP(Tipy!KD64,'Kategórie hráčov'!$A$2:$B$69,2,FALSE)=30,30,20),0))</f>
        <v>0</v>
      </c>
      <c r="LY70" s="12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9">
        <f>IF(ISBLANK($LZ$3),"",IF(ISBLANK(Tipy!JZ64),"-",SUM(LU70:LY70)))</f>
        <v>20</v>
      </c>
      <c r="MA70" s="128"/>
      <c r="MB70" s="125">
        <f>IF(ISBLANK($MG$3),"",IF(ISBLANK(Tipy!KF64),0,IF(AND(Tipy!KF64=Výsledky!$ME$3,Tipy!KH64=Výsledky!$MG$3),60,0)))</f>
        <v>0</v>
      </c>
      <c r="MC70" s="125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25">
        <f>IF(ISBLANK($MG$3),"",IF(OR(Tipy!KI64=Výsledky!$MB$6,Tipy!KI64=Výsledky!$MB$7,Tipy!KI64=Výsledky!$MB$8,Tipy!KI64=Výsledky!$MB$9),IF(VLOOKUP(Tipy!KI64,'Kategórie hráčov'!$A$2:$B$55,2,FALSE)=30,30,20),0))</f>
        <v>20</v>
      </c>
      <c r="ME70" s="125">
        <f>IF(ISBLANK($MG$3),"",IF(OR(Tipy!KJ64=Výsledky!$ME$6,Tipy!KJ64=Výsledky!$ME$7,Tipy!KJ64=Výsledky!$ME$8,Tipy!KJ64=Výsledky!$ME$9),IF(VLOOKUP(Tipy!KJ64,'Kategórie hráčov'!$A$2:$B$55,2,FALSE)=30,30,20),0))</f>
        <v>0</v>
      </c>
      <c r="MF70" s="126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29">
        <f>IF(ISBLANK($MG$3),"",IF(ISBLANK(Tipy!KF64),"-",SUM(MB70:MF70)))</f>
        <v>20</v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>
        <f>IF(ISBLANK($MU$3),"",IF(ISBLANK(Tipy!KR64),0,IF(AND(Tipy!KR64=Výsledky!$MS$3,Tipy!KT64=Výsledky!$MU$3),60,0)))</f>
        <v>0</v>
      </c>
      <c r="MQ70" s="125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125">
        <f>IF(ISBLANK($MU$3),"",IF(OR(Tipy!KU64=Výsledky!$MP$6,Tipy!KU64=Výsledky!$MP$7,Tipy!KU64=Výsledky!$MP$8,Tipy!KU64=Výsledky!$MP$9),IF(VLOOKUP(Tipy!KU64,'Kategórie hráčov'!$A$2:$B$55,2,FALSE)=30,30,20),0))</f>
        <v>20</v>
      </c>
      <c r="MS70" s="125">
        <f>IF(ISBLANK($MU$3),"",IF(OR(Tipy!KV64=Výsledky!$MS$6,Tipy!KV64=Výsledky!$MS$7,Tipy!KV64=Výsledky!$MS$8,Tipy!KV64=Výsledky!$MS$9),IF(VLOOKUP(Tipy!KV64,'Kategórie hráčov'!$A$2:$B$55,2,FALSE)=30,30,20),0))</f>
        <v>0</v>
      </c>
      <c r="MT70" s="126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29">
        <f>IF(ISBLANK($MU$3),"",IF(ISBLANK(Tipy!KR64),"-",SUM(MP70:MT70)))</f>
        <v>40</v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>
        <f>IF(ISBLANK($NI$3),"",IF(ISBLANK(Tipy!LD64),0,IF(AND(Tipy!LD64=Výsledky!$NG$3,Tipy!LF64=Výsledky!$NI$3),60,0)))</f>
        <v>0</v>
      </c>
      <c r="NE70" s="125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20</v>
      </c>
      <c r="NF70" s="125">
        <f>IF(ISBLANK($NI$3),"",IF(OR(Tipy!LG64=Výsledky!$ND$6,Tipy!LG64=Výsledky!$ND$7,Tipy!LG64=Výsledky!$ND$8,Tipy!LG64=Výsledky!$ND$9),IF(VLOOKUP(Tipy!LG64,'Kategórie hráčov'!$A$2:$B$55,2,FALSE)=30,30,20),0))</f>
        <v>20</v>
      </c>
      <c r="NG70" s="125">
        <f>IF(ISBLANK($NI$3),"",IF(OR(Tipy!LH64=Výsledky!$NG$6,Tipy!LH64=Výsledky!$NG$7,Tipy!LH64=Výsledky!$NG$8,Tipy!LH64=Výsledky!$NG$9),IF(VLOOKUP(Tipy!LH64,'Kategórie hráčov'!$A$2:$B$55,2,FALSE)=30,30,20),0))</f>
        <v>30</v>
      </c>
      <c r="NH70" s="126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29">
        <f>IF(ISBLANK($NI$3),"",IF(ISBLANK(Tipy!LD64),"-",SUM(ND70:NH70)))</f>
        <v>70</v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>
        <f>IF(ISBLANK($NW$3),"",IF(ISBLANK(Tipy!LP64),0,IF(AND(Tipy!LP64=Výsledky!$NU$3,Tipy!LR64=Výsledky!$NW$3),60,0)))</f>
        <v>0</v>
      </c>
      <c r="NS70" s="125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20</v>
      </c>
      <c r="NT70" s="125">
        <f>IF(ISBLANK($NW$3),"",IF(OR(Tipy!LS64=Výsledky!$NR$6,Tipy!LS64=Výsledky!$NR$7,Tipy!LS64=Výsledky!$NR$8,Tipy!LS64=Výsledky!$NR$9),IF(VLOOKUP(Tipy!LS64,'Kategórie hráčov'!$A$2:$B$55,2,FALSE)=30,30,20),0))</f>
        <v>0</v>
      </c>
      <c r="NU70" s="125">
        <f>IF(ISBLANK($NW$3),"",IF(OR(Tipy!LT64=Výsledky!$NU$6,Tipy!LT64=Výsledky!$NU$7,Tipy!LT64=Výsledky!$NU$8,Tipy!LT64=Výsledky!$NU$9),IF(VLOOKUP(Tipy!LT64,'Kategórie hráčov'!$A$2:$B$55,2,FALSE)=30,30,20),0))</f>
        <v>30</v>
      </c>
      <c r="NV70" s="126">
        <f>IF(ISBLANK($NW$3),"",IF(ISBLANK(Tipy!LP64),0,IF(OR(AND(Tipy!LP64=Výsledky!$NU$3,OR(Tipy!LR64=Výsledky!$NW$3+1,Tipy!LR64=Výsledky!$NW$3-1)),AND(Tipy!LR64=Výsledky!$NW$3,OR(Tipy!LP64=Výsledky!$NU$3+1,Tipy!LP64=Výsledky!$NU$3-1))),10,0)))</f>
        <v>10</v>
      </c>
      <c r="NW70" s="129">
        <f>IF(ISBLANK($NW$3),"",IF(ISBLANK(Tipy!LP64),"-",SUM(NR70:NV70)))</f>
        <v>60</v>
      </c>
      <c r="NX70" s="128"/>
      <c r="NY70" s="125">
        <f>IF(ISBLANK($OD$3),"",IF(ISBLANK(Tipy!LV64),0,IF(AND(Tipy!LV64=Výsledky!$OB$3,Tipy!LX64=Výsledky!$OD$3),60,0)))</f>
        <v>0</v>
      </c>
      <c r="NZ70" s="125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20</v>
      </c>
      <c r="OA70" s="125">
        <f>IF(ISBLANK($OD$3),"",IF(OR(Tipy!LY64=Výsledky!$NY$6,Tipy!LY64=Výsledky!$NY$7,Tipy!LY64=Výsledky!$NY$8,Tipy!LY64=Výsledky!$NY$9),IF(VLOOKUP(Tipy!LY64,'Kategórie hráčov'!$A$2:$B$55,2,FALSE)=30,30,20),0))</f>
        <v>20</v>
      </c>
      <c r="OB70" s="125">
        <f>IF(ISBLANK($OD$3),"",IF(OR(Tipy!LZ64=Výsledky!$OB$6,Tipy!LZ64=Výsledky!$OB$7,Tipy!LZ64=Výsledky!$OB$8,Tipy!LZ64=Výsledky!$OB$9),IF(VLOOKUP(Tipy!LZ64,'Kategórie hráčov'!$A$2:$B$55,2,FALSE)=30,30,20),0))</f>
        <v>30</v>
      </c>
      <c r="OC70" s="126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29">
        <f>IF(ISBLANK($OD$3),"",IF(ISBLANK(Tipy!LV64),"-",SUM(NY70:OC70)))</f>
        <v>70</v>
      </c>
      <c r="OE70" s="128"/>
      <c r="OF70" s="125">
        <f>IF(ISBLANK($OK$3),"",IF(ISBLANK(Tipy!MB64),0,IF(AND(Tipy!MB64=Výsledky!$OI$3,Tipy!MD64=Výsledky!$OK$3),60,0)))</f>
        <v>0</v>
      </c>
      <c r="OG70" s="125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25">
        <f>IF(ISBLANK($OK$3),"",IF(OR(Tipy!ME64=Výsledky!$OF$6,Tipy!ME64=Výsledky!$OF$7,Tipy!ME64=Výsledky!$OF$8,Tipy!ME64=Výsledky!$OF$9),IF(VLOOKUP(Tipy!ME64,'Kategórie hráčov'!$A$2:$B$55,2,FALSE)=30,30,20),0))</f>
        <v>0</v>
      </c>
      <c r="OI70" s="125">
        <f>IF(ISBLANK($OK$3),"",IF(OR(Tipy!MF64=Výsledky!$OI$6,Tipy!MF64=Výsledky!$OI$7,Tipy!MF64=Výsledky!$OI$8,Tipy!MF64=Výsledky!$OI$9),IF(VLOOKUP(Tipy!MF64,'Kategórie hráčov'!$A$2:$B$55,2,FALSE)=30,30,20),0))</f>
        <v>0</v>
      </c>
      <c r="OJ70" s="126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29" t="str">
        <f>IF(ISBLANK($OK$3),"",IF(ISBLANK(Tipy!MB64),"-",SUM(OF70:OJ70)))</f>
        <v>-</v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>
        <f>IF(ISBLANK($OY$3),"",IF(ISBLANK(Tipy!MN64),0,IF(AND(Tipy!MN64=Výsledky!$OW$3,Tipy!MP64=Výsledky!$OY$3),60,0)))</f>
        <v>0</v>
      </c>
      <c r="OU70" s="125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125">
        <f>IF(ISBLANK($OY$3),"",IF(OR(Tipy!MQ64=Výsledky!$OT$6,Tipy!MQ64=Výsledky!$OT$7,Tipy!MQ64=Výsledky!$OT$8,Tipy!MQ64=Výsledky!$OT$9),IF(VLOOKUP(Tipy!MQ64,'Kategórie hráčov'!$A$2:$B$55,2,FALSE)=30,30,20),0))</f>
        <v>0</v>
      </c>
      <c r="OW70" s="125">
        <f>IF(ISBLANK($OY$3),"",IF(OR(Tipy!MR64=Výsledky!$OW$6,Tipy!MR64=Výsledky!$OW$7,Tipy!MR64=Výsledky!$OW$8,Tipy!MR64=Výsledky!$OW$9),IF(VLOOKUP(Tipy!MR64,'Kategórie hráčov'!$A$2:$B$55,2,FALSE)=30,30,20),0))</f>
        <v>0</v>
      </c>
      <c r="OX70" s="126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129" t="str">
        <f>IF(ISBLANK($OY$3),"",IF(ISBLANK(Tipy!MN64),"-",SUM(OT70:OX70)))</f>
        <v>-</v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>
        <f>IF(ISBLANK($PM$3),"",IF(ISBLANK(Tipy!MZ64),0,IF(AND(Tipy!MZ64=Výsledky!$PK$3,Tipy!NB64=Výsledky!$PM$3),60,0)))</f>
        <v>0</v>
      </c>
      <c r="PI70" s="125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>0</v>
      </c>
      <c r="PJ70" s="125">
        <f>IF(ISBLANK($PM$3),"",IF(OR(Tipy!NC64=Výsledky!$PH$6,Tipy!NC64=Výsledky!$PH$7,Tipy!NC64=Výsledky!$PH$8,Tipy!NC64=Výsledky!$PH$9),IF(VLOOKUP(Tipy!NC64,'Kategórie hráčov'!$A$2:$B$55,2,FALSE)=30,30,20),0))</f>
        <v>0</v>
      </c>
      <c r="PK70" s="125">
        <f>IF(ISBLANK($PM$3),"",IF(OR(Tipy!ND64=Výsledky!$PK$6,Tipy!ND64=Výsledky!$PK$7,Tipy!ND64=Výsledky!$PK$8,Tipy!ND64=Výsledky!$PK$9),IF(VLOOKUP(Tipy!ND64,'Kategórie hráčov'!$A$2:$B$55,2,FALSE)=30,30,20),0))</f>
        <v>0</v>
      </c>
      <c r="PL70" s="126">
        <f>IF(ISBLANK($PM$3),"",IF(ISBLANK(Tipy!MZ64),0,IF(OR(AND(Tipy!MZ64=Výsledky!$PK$3,OR(Tipy!NB64=Výsledky!$PM$3+1,Tipy!NB64=Výsledky!$PM$3-1)),AND(Tipy!NB64=Výsledky!$PM$3,OR(Tipy!MZ64=Výsledky!$PK$3+1,Tipy!MZ64=Výsledky!$PK$3-1))),10,0)))</f>
        <v>0</v>
      </c>
      <c r="PM70" s="129" t="str">
        <f>IF(ISBLANK($PM$3),"",IF(ISBLANK(Tipy!MZ64),"-",SUM(PH70:PL70)))</f>
        <v>-</v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5" x14ac:dyDescent="0.2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>
        <f>IF(ISBLANK($CA$3),"",IF(ISBLANK(Tipy!BL65),0,IF(AND(Tipy!BL65=Výsledky!$BY$3,Tipy!BN65=Výsledky!$CA$3),60,0)))</f>
        <v>0</v>
      </c>
      <c r="BW71" s="125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25">
        <f>IF(ISBLANK($CA$3),"",IF(OR(Tipy!BO65=Výsledky!$BV$6,Tipy!BO65=Výsledky!$BV$7,Tipy!BO65=Výsledky!$BV$8,Tipy!BO65=Výsledky!$BV$9),IF(VLOOKUP(Tipy!BO65,'Kategórie hráčov'!$A$2:$B$55,2,FALSE)=30,30,20),0))</f>
        <v>0</v>
      </c>
      <c r="BY71" s="125">
        <f>IF(ISBLANK($CA$3),"",IF(OR(Tipy!BP65=Výsledky!$BY$6,Tipy!BP65=Výsledky!$BY$7,Tipy!BP65=Výsledky!$BY$8,Tipy!BP65=Výsledky!$BY$9),IF(VLOOKUP(Tipy!BP65,'Kategórie hráčov'!$A$2:$B$55,2,FALSE)=30,30,20),0))</f>
        <v>0</v>
      </c>
      <c r="BZ71" s="126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29" t="str">
        <f>IF(ISBLANK($CA$3),"",IF(ISBLANK(Tipy!BL65),"-",SUM(BV71:BZ71)))</f>
        <v>-</v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>
        <f>IF(ISBLANK($LL$3),"",IF(ISBLANK(Tipy!JN65),0,IF(AND(Tipy!JN65=Výsledky!$LJ$3,Tipy!JP65=Výsledky!$LL$3),60,0)))</f>
        <v>0</v>
      </c>
      <c r="LH71" s="125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25">
        <f>IF(ISBLANK($LL$3),"",IF(OR(Tipy!JQ65=Výsledky!$LG$6,Tipy!JQ65=Výsledky!$LG$7,Tipy!JQ65=Výsledky!$LG$8,Tipy!JQ65=Výsledky!$LG$9),IF(VLOOKUP(Tipy!JQ65,'Kategórie hráčov'!$A$2:$B$55,2,FALSE)=30,30,20),0))</f>
        <v>0</v>
      </c>
      <c r="LJ71" s="125">
        <f>IF(ISBLANK($LL$3),"",IF(OR(Tipy!JR65=Výsledky!$LJ$6,Tipy!JR65=Výsledky!$LJ$7,Tipy!JR65=Výsledky!$LJ$8,Tipy!JR65=Výsledky!$LJ$9),IF(VLOOKUP(Tipy!JR65,'Kategórie hráčov'!$A$2:$B$55,2,FALSE)=30,30,20),0))</f>
        <v>0</v>
      </c>
      <c r="LK71" s="126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29" t="str">
        <f>IF(ISBLANK($LL$3),"",IF(ISBLANK(Tipy!JN65),"-",SUM(LG71:LK71)))</f>
        <v>-</v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>
        <f>IF(ISBLANK($LZ$3),"",IF(ISBLANK(Tipy!JZ65),0,IF(AND(Tipy!JZ65=Výsledky!$LX$3,Tipy!KB65=Výsledky!$LZ$3),60,0)))</f>
        <v>0</v>
      </c>
      <c r="LV71" s="12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5">
        <f>IF(ISBLANK($LZ$3),"",IF(OR(Tipy!KC65=Výsledky!$LU$6,Tipy!KC65=Výsledky!$LU$7,Tipy!KC65=Výsledky!$LU$8,Tipy!KC65=Výsledky!$LU$9),IF(VLOOKUP(Tipy!KC65,'Kategórie hráčov'!$A$2:$B$69,2,FALSE)=30,30,20),0))</f>
        <v>0</v>
      </c>
      <c r="LX71" s="125">
        <f>IF(ISBLANK($LZ$3),"",IF(OR(Tipy!KD65=Výsledky!$LX$6,Tipy!KD65=Výsledky!$LX$7,Tipy!KD65=Výsledky!$LX$8,Tipy!KD65=Výsledky!$LX$9),IF(VLOOKUP(Tipy!KD65,'Kategórie hráčov'!$A$2:$B$69,2,FALSE)=30,30,20),0))</f>
        <v>0</v>
      </c>
      <c r="LY71" s="12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9" t="str">
        <f>IF(ISBLANK($LZ$3),"",IF(ISBLANK(Tipy!JZ65),"-",SUM(LU71:LY71)))</f>
        <v>-</v>
      </c>
      <c r="MA71" s="128"/>
      <c r="MB71" s="125">
        <f>IF(ISBLANK($MG$3),"",IF(ISBLANK(Tipy!KF65),0,IF(AND(Tipy!KF65=Výsledky!$ME$3,Tipy!KH65=Výsledky!$MG$3),60,0)))</f>
        <v>0</v>
      </c>
      <c r="MC71" s="125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25">
        <f>IF(ISBLANK($MG$3),"",IF(OR(Tipy!KI65=Výsledky!$MB$6,Tipy!KI65=Výsledky!$MB$7,Tipy!KI65=Výsledky!$MB$8,Tipy!KI65=Výsledky!$MB$9),IF(VLOOKUP(Tipy!KI65,'Kategórie hráčov'!$A$2:$B$55,2,FALSE)=30,30,20),0))</f>
        <v>0</v>
      </c>
      <c r="ME71" s="125">
        <f>IF(ISBLANK($MG$3),"",IF(OR(Tipy!KJ65=Výsledky!$ME$6,Tipy!KJ65=Výsledky!$ME$7,Tipy!KJ65=Výsledky!$ME$8,Tipy!KJ65=Výsledky!$ME$9),IF(VLOOKUP(Tipy!KJ65,'Kategórie hráčov'!$A$2:$B$55,2,FALSE)=30,30,20),0))</f>
        <v>0</v>
      </c>
      <c r="MF71" s="126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29" t="str">
        <f>IF(ISBLANK($MG$3),"",IF(ISBLANK(Tipy!KF65),"-",SUM(MB71:MF71)))</f>
        <v>-</v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>
        <f>IF(ISBLANK($MU$3),"",IF(ISBLANK(Tipy!KR65),0,IF(AND(Tipy!KR65=Výsledky!$MS$3,Tipy!KT65=Výsledky!$MU$3),60,0)))</f>
        <v>0</v>
      </c>
      <c r="MQ71" s="125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25">
        <f>IF(ISBLANK($MU$3),"",IF(OR(Tipy!KU65=Výsledky!$MP$6,Tipy!KU65=Výsledky!$MP$7,Tipy!KU65=Výsledky!$MP$8,Tipy!KU65=Výsledky!$MP$9),IF(VLOOKUP(Tipy!KU65,'Kategórie hráčov'!$A$2:$B$55,2,FALSE)=30,30,20),0))</f>
        <v>0</v>
      </c>
      <c r="MS71" s="125">
        <f>IF(ISBLANK($MU$3),"",IF(OR(Tipy!KV65=Výsledky!$MS$6,Tipy!KV65=Výsledky!$MS$7,Tipy!KV65=Výsledky!$MS$8,Tipy!KV65=Výsledky!$MS$9),IF(VLOOKUP(Tipy!KV65,'Kategórie hráčov'!$A$2:$B$55,2,FALSE)=30,30,20),0))</f>
        <v>0</v>
      </c>
      <c r="MT71" s="126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29" t="str">
        <f>IF(ISBLANK($MU$3),"",IF(ISBLANK(Tipy!KR65),"-",SUM(MP71:MT71)))</f>
        <v>-</v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>
        <f>IF(ISBLANK($NI$3),"",IF(ISBLANK(Tipy!LD65),0,IF(AND(Tipy!LD65=Výsledky!$NG$3,Tipy!LF65=Výsledky!$NI$3),60,0)))</f>
        <v>0</v>
      </c>
      <c r="NE71" s="125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25">
        <f>IF(ISBLANK($NI$3),"",IF(OR(Tipy!LG65=Výsledky!$ND$6,Tipy!LG65=Výsledky!$ND$7,Tipy!LG65=Výsledky!$ND$8,Tipy!LG65=Výsledky!$ND$9),IF(VLOOKUP(Tipy!LG65,'Kategórie hráčov'!$A$2:$B$55,2,FALSE)=30,30,20),0))</f>
        <v>0</v>
      </c>
      <c r="NG71" s="125">
        <f>IF(ISBLANK($NI$3),"",IF(OR(Tipy!LH65=Výsledky!$NG$6,Tipy!LH65=Výsledky!$NG$7,Tipy!LH65=Výsledky!$NG$8,Tipy!LH65=Výsledky!$NG$9),IF(VLOOKUP(Tipy!LH65,'Kategórie hráčov'!$A$2:$B$55,2,FALSE)=30,30,20),0))</f>
        <v>0</v>
      </c>
      <c r="NH71" s="126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29" t="str">
        <f>IF(ISBLANK($NI$3),"",IF(ISBLANK(Tipy!LD65),"-",SUM(ND71:NH71)))</f>
        <v>-</v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>
        <f>IF(ISBLANK($NW$3),"",IF(ISBLANK(Tipy!LP65),0,IF(AND(Tipy!LP65=Výsledky!$NU$3,Tipy!LR65=Výsledky!$NW$3),60,0)))</f>
        <v>0</v>
      </c>
      <c r="NS71" s="125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25">
        <f>IF(ISBLANK($NW$3),"",IF(OR(Tipy!LS65=Výsledky!$NR$6,Tipy!LS65=Výsledky!$NR$7,Tipy!LS65=Výsledky!$NR$8,Tipy!LS65=Výsledky!$NR$9),IF(VLOOKUP(Tipy!LS65,'Kategórie hráčov'!$A$2:$B$55,2,FALSE)=30,30,20),0))</f>
        <v>0</v>
      </c>
      <c r="NU71" s="125">
        <f>IF(ISBLANK($NW$3),"",IF(OR(Tipy!LT65=Výsledky!$NU$6,Tipy!LT65=Výsledky!$NU$7,Tipy!LT65=Výsledky!$NU$8,Tipy!LT65=Výsledky!$NU$9),IF(VLOOKUP(Tipy!LT65,'Kategórie hráčov'!$A$2:$B$55,2,FALSE)=30,30,20),0))</f>
        <v>0</v>
      </c>
      <c r="NV71" s="126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29" t="str">
        <f>IF(ISBLANK($NW$3),"",IF(ISBLANK(Tipy!LP65),"-",SUM(NR71:NV71)))</f>
        <v>-</v>
      </c>
      <c r="NX71" s="128"/>
      <c r="NY71" s="125">
        <f>IF(ISBLANK($OD$3),"",IF(ISBLANK(Tipy!LV65),0,IF(AND(Tipy!LV65=Výsledky!$OB$3,Tipy!LX65=Výsledky!$OD$3),60,0)))</f>
        <v>0</v>
      </c>
      <c r="NZ71" s="125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25">
        <f>IF(ISBLANK($OD$3),"",IF(OR(Tipy!LY65=Výsledky!$NY$6,Tipy!LY65=Výsledky!$NY$7,Tipy!LY65=Výsledky!$NY$8,Tipy!LY65=Výsledky!$NY$9),IF(VLOOKUP(Tipy!LY65,'Kategórie hráčov'!$A$2:$B$55,2,FALSE)=30,30,20),0))</f>
        <v>0</v>
      </c>
      <c r="OB71" s="125">
        <f>IF(ISBLANK($OD$3),"",IF(OR(Tipy!LZ65=Výsledky!$OB$6,Tipy!LZ65=Výsledky!$OB$7,Tipy!LZ65=Výsledky!$OB$8,Tipy!LZ65=Výsledky!$OB$9),IF(VLOOKUP(Tipy!LZ65,'Kategórie hráčov'!$A$2:$B$55,2,FALSE)=30,30,20),0))</f>
        <v>0</v>
      </c>
      <c r="OC71" s="126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29" t="str">
        <f>IF(ISBLANK($OD$3),"",IF(ISBLANK(Tipy!LV65),"-",SUM(NY71:OC71)))</f>
        <v>-</v>
      </c>
      <c r="OE71" s="128"/>
      <c r="OF71" s="125">
        <f>IF(ISBLANK($OK$3),"",IF(ISBLANK(Tipy!MB65),0,IF(AND(Tipy!MB65=Výsledky!$OI$3,Tipy!MD65=Výsledky!$OK$3),60,0)))</f>
        <v>0</v>
      </c>
      <c r="OG71" s="125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25">
        <f>IF(ISBLANK($OK$3),"",IF(OR(Tipy!ME65=Výsledky!$OF$6,Tipy!ME65=Výsledky!$OF$7,Tipy!ME65=Výsledky!$OF$8,Tipy!ME65=Výsledky!$OF$9),IF(VLOOKUP(Tipy!ME65,'Kategórie hráčov'!$A$2:$B$55,2,FALSE)=30,30,20),0))</f>
        <v>0</v>
      </c>
      <c r="OI71" s="125">
        <f>IF(ISBLANK($OK$3),"",IF(OR(Tipy!MF65=Výsledky!$OI$6,Tipy!MF65=Výsledky!$OI$7,Tipy!MF65=Výsledky!$OI$8,Tipy!MF65=Výsledky!$OI$9),IF(VLOOKUP(Tipy!MF65,'Kategórie hráčov'!$A$2:$B$55,2,FALSE)=30,30,20),0))</f>
        <v>0</v>
      </c>
      <c r="OJ71" s="126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29" t="str">
        <f>IF(ISBLANK($OK$3),"",IF(ISBLANK(Tipy!MB65),"-",SUM(OF71:OJ71)))</f>
        <v>-</v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>
        <f>IF(ISBLANK($OY$3),"",IF(ISBLANK(Tipy!MN65),0,IF(AND(Tipy!MN65=Výsledky!$OW$3,Tipy!MP65=Výsledky!$OY$3),60,0)))</f>
        <v>0</v>
      </c>
      <c r="OU71" s="125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125">
        <f>IF(ISBLANK($OY$3),"",IF(OR(Tipy!MQ65=Výsledky!$OT$6,Tipy!MQ65=Výsledky!$OT$7,Tipy!MQ65=Výsledky!$OT$8,Tipy!MQ65=Výsledky!$OT$9),IF(VLOOKUP(Tipy!MQ65,'Kategórie hráčov'!$A$2:$B$55,2,FALSE)=30,30,20),0))</f>
        <v>0</v>
      </c>
      <c r="OW71" s="125">
        <f>IF(ISBLANK($OY$3),"",IF(OR(Tipy!MR65=Výsledky!$OW$6,Tipy!MR65=Výsledky!$OW$7,Tipy!MR65=Výsledky!$OW$8,Tipy!MR65=Výsledky!$OW$9),IF(VLOOKUP(Tipy!MR65,'Kategórie hráčov'!$A$2:$B$55,2,FALSE)=30,30,20),0))</f>
        <v>0</v>
      </c>
      <c r="OX71" s="126">
        <f>IF(ISBLANK($OY$3),"",IF(ISBLANK(Tipy!MN65),0,IF(OR(AND(Tipy!MN65=Výsledky!$OW$3,OR(Tipy!MP65=Výsledky!$OY$3+1,Tipy!MP65=Výsledky!$OY$3-1)),AND(Tipy!MP65=Výsledky!$OY$3,OR(Tipy!MN65=Výsledky!$OW$3+1,Tipy!MN65=Výsledky!$OW$3-1))),10,0)))</f>
        <v>0</v>
      </c>
      <c r="OY71" s="129" t="str">
        <f>IF(ISBLANK($OY$3),"",IF(ISBLANK(Tipy!MN65),"-",SUM(OT71:OX71)))</f>
        <v>-</v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>
        <f>IF(ISBLANK($PM$3),"",IF(ISBLANK(Tipy!MZ65),0,IF(AND(Tipy!MZ65=Výsledky!$PK$3,Tipy!NB65=Výsledky!$PM$3),60,0)))</f>
        <v>0</v>
      </c>
      <c r="PI71" s="125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>0</v>
      </c>
      <c r="PJ71" s="125">
        <f>IF(ISBLANK($PM$3),"",IF(OR(Tipy!NC65=Výsledky!$PH$6,Tipy!NC65=Výsledky!$PH$7,Tipy!NC65=Výsledky!$PH$8,Tipy!NC65=Výsledky!$PH$9),IF(VLOOKUP(Tipy!NC65,'Kategórie hráčov'!$A$2:$B$55,2,FALSE)=30,30,20),0))</f>
        <v>0</v>
      </c>
      <c r="PK71" s="125">
        <f>IF(ISBLANK($PM$3),"",IF(OR(Tipy!ND65=Výsledky!$PK$6,Tipy!ND65=Výsledky!$PK$7,Tipy!ND65=Výsledky!$PK$8,Tipy!ND65=Výsledky!$PK$9),IF(VLOOKUP(Tipy!ND65,'Kategórie hráčov'!$A$2:$B$55,2,FALSE)=30,30,20),0))</f>
        <v>0</v>
      </c>
      <c r="PL71" s="126">
        <f>IF(ISBLANK($PM$3),"",IF(ISBLANK(Tipy!MZ65),0,IF(OR(AND(Tipy!MZ65=Výsledky!$PK$3,OR(Tipy!NB65=Výsledky!$PM$3+1,Tipy!NB65=Výsledky!$PM$3-1)),AND(Tipy!NB65=Výsledky!$PM$3,OR(Tipy!MZ65=Výsledky!$PK$3+1,Tipy!MZ65=Výsledky!$PK$3-1))),10,0)))</f>
        <v>0</v>
      </c>
      <c r="PM71" s="129" t="str">
        <f>IF(ISBLANK($PM$3),"",IF(ISBLANK(Tipy!MZ65),"-",SUM(PH71:PL71)))</f>
        <v>-</v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5" x14ac:dyDescent="0.2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>
        <f>IF(ISBLANK($CA$3),"",IF(ISBLANK(Tipy!BL66),0,IF(AND(Tipy!BL66=Výsledky!$BY$3,Tipy!BN66=Výsledky!$CA$3),60,0)))</f>
        <v>0</v>
      </c>
      <c r="BW72" s="125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125">
        <f>IF(ISBLANK($CA$3),"",IF(OR(Tipy!BO66=Výsledky!$BV$6,Tipy!BO66=Výsledky!$BV$7,Tipy!BO66=Výsledky!$BV$8,Tipy!BO66=Výsledky!$BV$9),IF(VLOOKUP(Tipy!BO66,'Kategórie hráčov'!$A$2:$B$55,2,FALSE)=30,30,20),0))</f>
        <v>0</v>
      </c>
      <c r="BY72" s="125">
        <f>IF(ISBLANK($CA$3),"",IF(OR(Tipy!BP66=Výsledky!$BY$6,Tipy!BP66=Výsledky!$BY$7,Tipy!BP66=Výsledky!$BY$8,Tipy!BP66=Výsledky!$BY$9),IF(VLOOKUP(Tipy!BP66,'Kategórie hráčov'!$A$2:$B$55,2,FALSE)=30,30,20),0))</f>
        <v>0</v>
      </c>
      <c r="BZ72" s="126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29" t="str">
        <f>IF(ISBLANK($CA$3),"",IF(ISBLANK(Tipy!BL66),"-",SUM(BV72:BZ72)))</f>
        <v>-</v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>
        <f>IF(ISBLANK($LL$3),"",IF(ISBLANK(Tipy!JN66),0,IF(AND(Tipy!JN66=Výsledky!$LJ$3,Tipy!JP66=Výsledky!$LL$3),60,0)))</f>
        <v>0</v>
      </c>
      <c r="LH72" s="125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125">
        <f>IF(ISBLANK($LL$3),"",IF(OR(Tipy!JQ66=Výsledky!$LG$6,Tipy!JQ66=Výsledky!$LG$7,Tipy!JQ66=Výsledky!$LG$8,Tipy!JQ66=Výsledky!$LG$9),IF(VLOOKUP(Tipy!JQ66,'Kategórie hráčov'!$A$2:$B$55,2,FALSE)=30,30,20),0))</f>
        <v>0</v>
      </c>
      <c r="LJ72" s="125">
        <f>IF(ISBLANK($LL$3),"",IF(OR(Tipy!JR66=Výsledky!$LJ$6,Tipy!JR66=Výsledky!$LJ$7,Tipy!JR66=Výsledky!$LJ$8,Tipy!JR66=Výsledky!$LJ$9),IF(VLOOKUP(Tipy!JR66,'Kategórie hráčov'!$A$2:$B$55,2,FALSE)=30,30,20),0))</f>
        <v>0</v>
      </c>
      <c r="LK72" s="126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29" t="str">
        <f>IF(ISBLANK($LL$3),"",IF(ISBLANK(Tipy!JN66),"-",SUM(LG72:LK72)))</f>
        <v>-</v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>
        <f>IF(ISBLANK($LZ$3),"",IF(ISBLANK(Tipy!JZ66),0,IF(AND(Tipy!JZ66=Výsledky!$LX$3,Tipy!KB66=Výsledky!$LZ$3),60,0)))</f>
        <v>0</v>
      </c>
      <c r="LV72" s="12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5">
        <f>IF(ISBLANK($LZ$3),"",IF(OR(Tipy!KC66=Výsledky!$LU$6,Tipy!KC66=Výsledky!$LU$7,Tipy!KC66=Výsledky!$LU$8,Tipy!KC66=Výsledky!$LU$9),IF(VLOOKUP(Tipy!KC66,'Kategórie hráčov'!$A$2:$B$69,2,FALSE)=30,30,20),0))</f>
        <v>0</v>
      </c>
      <c r="LX72" s="125">
        <f>IF(ISBLANK($LZ$3),"",IF(OR(Tipy!KD66=Výsledky!$LX$6,Tipy!KD66=Výsledky!$LX$7,Tipy!KD66=Výsledky!$LX$8,Tipy!KD66=Výsledky!$LX$9),IF(VLOOKUP(Tipy!KD66,'Kategórie hráčov'!$A$2:$B$69,2,FALSE)=30,30,20),0))</f>
        <v>0</v>
      </c>
      <c r="LY72" s="12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9" t="str">
        <f>IF(ISBLANK($LZ$3),"",IF(ISBLANK(Tipy!JZ66),"-",SUM(LU72:LY72)))</f>
        <v>-</v>
      </c>
      <c r="MA72" s="128"/>
      <c r="MB72" s="125">
        <f>IF(ISBLANK($MG$3),"",IF(ISBLANK(Tipy!KF66),0,IF(AND(Tipy!KF66=Výsledky!$ME$3,Tipy!KH66=Výsledky!$MG$3),60,0)))</f>
        <v>0</v>
      </c>
      <c r="MC72" s="125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125">
        <f>IF(ISBLANK($MG$3),"",IF(OR(Tipy!KI66=Výsledky!$MB$6,Tipy!KI66=Výsledky!$MB$7,Tipy!KI66=Výsledky!$MB$8,Tipy!KI66=Výsledky!$MB$9),IF(VLOOKUP(Tipy!KI66,'Kategórie hráčov'!$A$2:$B$55,2,FALSE)=30,30,20),0))</f>
        <v>0</v>
      </c>
      <c r="ME72" s="125">
        <f>IF(ISBLANK($MG$3),"",IF(OR(Tipy!KJ66=Výsledky!$ME$6,Tipy!KJ66=Výsledky!$ME$7,Tipy!KJ66=Výsledky!$ME$8,Tipy!KJ66=Výsledky!$ME$9),IF(VLOOKUP(Tipy!KJ66,'Kategórie hráčov'!$A$2:$B$55,2,FALSE)=30,30,20),0))</f>
        <v>0</v>
      </c>
      <c r="MF72" s="126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29" t="str">
        <f>IF(ISBLANK($MG$3),"",IF(ISBLANK(Tipy!KF66),"-",SUM(MB72:MF72)))</f>
        <v>-</v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>
        <f>IF(ISBLANK($MU$3),"",IF(ISBLANK(Tipy!KR66),0,IF(AND(Tipy!KR66=Výsledky!$MS$3,Tipy!KT66=Výsledky!$MU$3),60,0)))</f>
        <v>0</v>
      </c>
      <c r="MQ72" s="125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25">
        <f>IF(ISBLANK($MU$3),"",IF(OR(Tipy!KU66=Výsledky!$MP$6,Tipy!KU66=Výsledky!$MP$7,Tipy!KU66=Výsledky!$MP$8,Tipy!KU66=Výsledky!$MP$9),IF(VLOOKUP(Tipy!KU66,'Kategórie hráčov'!$A$2:$B$55,2,FALSE)=30,30,20),0))</f>
        <v>0</v>
      </c>
      <c r="MS72" s="125">
        <f>IF(ISBLANK($MU$3),"",IF(OR(Tipy!KV66=Výsledky!$MS$6,Tipy!KV66=Výsledky!$MS$7,Tipy!KV66=Výsledky!$MS$8,Tipy!KV66=Výsledky!$MS$9),IF(VLOOKUP(Tipy!KV66,'Kategórie hráčov'!$A$2:$B$55,2,FALSE)=30,30,20),0))</f>
        <v>0</v>
      </c>
      <c r="MT72" s="126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29" t="str">
        <f>IF(ISBLANK($MU$3),"",IF(ISBLANK(Tipy!KR66),"-",SUM(MP72:MT72)))</f>
        <v>-</v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>
        <f>IF(ISBLANK($NI$3),"",IF(ISBLANK(Tipy!LD66),0,IF(AND(Tipy!LD66=Výsledky!$NG$3,Tipy!LF66=Výsledky!$NI$3),60,0)))</f>
        <v>0</v>
      </c>
      <c r="NE72" s="125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125">
        <f>IF(ISBLANK($NI$3),"",IF(OR(Tipy!LG66=Výsledky!$ND$6,Tipy!LG66=Výsledky!$ND$7,Tipy!LG66=Výsledky!$ND$8,Tipy!LG66=Výsledky!$ND$9),IF(VLOOKUP(Tipy!LG66,'Kategórie hráčov'!$A$2:$B$55,2,FALSE)=30,30,20),0))</f>
        <v>0</v>
      </c>
      <c r="NG72" s="125">
        <f>IF(ISBLANK($NI$3),"",IF(OR(Tipy!LH66=Výsledky!$NG$6,Tipy!LH66=Výsledky!$NG$7,Tipy!LH66=Výsledky!$NG$8,Tipy!LH66=Výsledky!$NG$9),IF(VLOOKUP(Tipy!LH66,'Kategórie hráčov'!$A$2:$B$55,2,FALSE)=30,30,20),0))</f>
        <v>0</v>
      </c>
      <c r="NH72" s="126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29" t="str">
        <f>IF(ISBLANK($NI$3),"",IF(ISBLANK(Tipy!LD66),"-",SUM(ND72:NH72)))</f>
        <v>-</v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>
        <f>IF(ISBLANK($NW$3),"",IF(ISBLANK(Tipy!LP66),0,IF(AND(Tipy!LP66=Výsledky!$NU$3,Tipy!LR66=Výsledky!$NW$3),60,0)))</f>
        <v>0</v>
      </c>
      <c r="NS72" s="125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25">
        <f>IF(ISBLANK($NW$3),"",IF(OR(Tipy!LS66=Výsledky!$NR$6,Tipy!LS66=Výsledky!$NR$7,Tipy!LS66=Výsledky!$NR$8,Tipy!LS66=Výsledky!$NR$9),IF(VLOOKUP(Tipy!LS66,'Kategórie hráčov'!$A$2:$B$55,2,FALSE)=30,30,20),0))</f>
        <v>0</v>
      </c>
      <c r="NU72" s="125">
        <f>IF(ISBLANK($NW$3),"",IF(OR(Tipy!LT66=Výsledky!$NU$6,Tipy!LT66=Výsledky!$NU$7,Tipy!LT66=Výsledky!$NU$8,Tipy!LT66=Výsledky!$NU$9),IF(VLOOKUP(Tipy!LT66,'Kategórie hráčov'!$A$2:$B$55,2,FALSE)=30,30,20),0))</f>
        <v>0</v>
      </c>
      <c r="NV72" s="126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29" t="str">
        <f>IF(ISBLANK($NW$3),"",IF(ISBLANK(Tipy!LP66),"-",SUM(NR72:NV72)))</f>
        <v>-</v>
      </c>
      <c r="NX72" s="128"/>
      <c r="NY72" s="125">
        <f>IF(ISBLANK($OD$3),"",IF(ISBLANK(Tipy!LV66),0,IF(AND(Tipy!LV66=Výsledky!$OB$3,Tipy!LX66=Výsledky!$OD$3),60,0)))</f>
        <v>0</v>
      </c>
      <c r="NZ72" s="125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125">
        <f>IF(ISBLANK($OD$3),"",IF(OR(Tipy!LY66=Výsledky!$NY$6,Tipy!LY66=Výsledky!$NY$7,Tipy!LY66=Výsledky!$NY$8,Tipy!LY66=Výsledky!$NY$9),IF(VLOOKUP(Tipy!LY66,'Kategórie hráčov'!$A$2:$B$55,2,FALSE)=30,30,20),0))</f>
        <v>0</v>
      </c>
      <c r="OB72" s="125">
        <f>IF(ISBLANK($OD$3),"",IF(OR(Tipy!LZ66=Výsledky!$OB$6,Tipy!LZ66=Výsledky!$OB$7,Tipy!LZ66=Výsledky!$OB$8,Tipy!LZ66=Výsledky!$OB$9),IF(VLOOKUP(Tipy!LZ66,'Kategórie hráčov'!$A$2:$B$55,2,FALSE)=30,30,20),0))</f>
        <v>0</v>
      </c>
      <c r="OC72" s="126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29" t="str">
        <f>IF(ISBLANK($OD$3),"",IF(ISBLANK(Tipy!LV66),"-",SUM(NY72:OC72)))</f>
        <v>-</v>
      </c>
      <c r="OE72" s="128"/>
      <c r="OF72" s="125">
        <f>IF(ISBLANK($OK$3),"",IF(ISBLANK(Tipy!MB66),0,IF(AND(Tipy!MB66=Výsledky!$OI$3,Tipy!MD66=Výsledky!$OK$3),60,0)))</f>
        <v>0</v>
      </c>
      <c r="OG72" s="125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0</v>
      </c>
      <c r="OH72" s="125">
        <f>IF(ISBLANK($OK$3),"",IF(OR(Tipy!ME66=Výsledky!$OF$6,Tipy!ME66=Výsledky!$OF$7,Tipy!ME66=Výsledky!$OF$8,Tipy!ME66=Výsledky!$OF$9),IF(VLOOKUP(Tipy!ME66,'Kategórie hráčov'!$A$2:$B$55,2,FALSE)=30,30,20),0))</f>
        <v>0</v>
      </c>
      <c r="OI72" s="125">
        <f>IF(ISBLANK($OK$3),"",IF(OR(Tipy!MF66=Výsledky!$OI$6,Tipy!MF66=Výsledky!$OI$7,Tipy!MF66=Výsledky!$OI$8,Tipy!MF66=Výsledky!$OI$9),IF(VLOOKUP(Tipy!MF66,'Kategórie hráčov'!$A$2:$B$55,2,FALSE)=30,30,20),0))</f>
        <v>0</v>
      </c>
      <c r="OJ72" s="126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29" t="str">
        <f>IF(ISBLANK($OK$3),"",IF(ISBLANK(Tipy!MB66),"-",SUM(OF72:OJ72)))</f>
        <v>-</v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>
        <f>IF(ISBLANK($OY$3),"",IF(ISBLANK(Tipy!MN66),0,IF(AND(Tipy!MN66=Výsledky!$OW$3,Tipy!MP66=Výsledky!$OY$3),60,0)))</f>
        <v>0</v>
      </c>
      <c r="OU72" s="125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125">
        <f>IF(ISBLANK($OY$3),"",IF(OR(Tipy!MQ66=Výsledky!$OT$6,Tipy!MQ66=Výsledky!$OT$7,Tipy!MQ66=Výsledky!$OT$8,Tipy!MQ66=Výsledky!$OT$9),IF(VLOOKUP(Tipy!MQ66,'Kategórie hráčov'!$A$2:$B$55,2,FALSE)=30,30,20),0))</f>
        <v>0</v>
      </c>
      <c r="OW72" s="125">
        <f>IF(ISBLANK($OY$3),"",IF(OR(Tipy!MR66=Výsledky!$OW$6,Tipy!MR66=Výsledky!$OW$7,Tipy!MR66=Výsledky!$OW$8,Tipy!MR66=Výsledky!$OW$9),IF(VLOOKUP(Tipy!MR66,'Kategórie hráčov'!$A$2:$B$55,2,FALSE)=30,30,20),0))</f>
        <v>0</v>
      </c>
      <c r="OX72" s="126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129" t="str">
        <f>IF(ISBLANK($OY$3),"",IF(ISBLANK(Tipy!MN66),"-",SUM(OT72:OX72)))</f>
        <v>-</v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>
        <f>IF(ISBLANK($PM$3),"",IF(ISBLANK(Tipy!MZ66),0,IF(AND(Tipy!MZ66=Výsledky!$PK$3,Tipy!NB66=Výsledky!$PM$3),60,0)))</f>
        <v>0</v>
      </c>
      <c r="PI72" s="125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>0</v>
      </c>
      <c r="PJ72" s="125">
        <f>IF(ISBLANK($PM$3),"",IF(OR(Tipy!NC66=Výsledky!$PH$6,Tipy!NC66=Výsledky!$PH$7,Tipy!NC66=Výsledky!$PH$8,Tipy!NC66=Výsledky!$PH$9),IF(VLOOKUP(Tipy!NC66,'Kategórie hráčov'!$A$2:$B$55,2,FALSE)=30,30,20),0))</f>
        <v>0</v>
      </c>
      <c r="PK72" s="125">
        <f>IF(ISBLANK($PM$3),"",IF(OR(Tipy!ND66=Výsledky!$PK$6,Tipy!ND66=Výsledky!$PK$7,Tipy!ND66=Výsledky!$PK$8,Tipy!ND66=Výsledky!$PK$9),IF(VLOOKUP(Tipy!ND66,'Kategórie hráčov'!$A$2:$B$55,2,FALSE)=30,30,20),0))</f>
        <v>0</v>
      </c>
      <c r="PL72" s="126">
        <f>IF(ISBLANK($PM$3),"",IF(ISBLANK(Tipy!MZ66),0,IF(OR(AND(Tipy!MZ66=Výsledky!$PK$3,OR(Tipy!NB66=Výsledky!$PM$3+1,Tipy!NB66=Výsledky!$PM$3-1)),AND(Tipy!NB66=Výsledky!$PM$3,OR(Tipy!MZ66=Výsledky!$PK$3+1,Tipy!MZ66=Výsledky!$PK$3-1))),10,0)))</f>
        <v>0</v>
      </c>
      <c r="PM72" s="129" t="str">
        <f>IF(ISBLANK($PM$3),"",IF(ISBLANK(Tipy!MZ66),"-",SUM(PH72:PL72)))</f>
        <v>-</v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5" x14ac:dyDescent="0.2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>
        <f>IF(ISBLANK($CA$3),"",IF(ISBLANK(Tipy!BL67),0,IF(AND(Tipy!BL67=Výsledky!$BY$3,Tipy!BN67=Výsledky!$CA$3),60,0)))</f>
        <v>0</v>
      </c>
      <c r="BW73" s="125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25">
        <f>IF(ISBLANK($CA$3),"",IF(OR(Tipy!BO67=Výsledky!$BV$6,Tipy!BO67=Výsledky!$BV$7,Tipy!BO67=Výsledky!$BV$8,Tipy!BO67=Výsledky!$BV$9),IF(VLOOKUP(Tipy!BO67,'Kategórie hráčov'!$A$2:$B$55,2,FALSE)=30,30,20),0))</f>
        <v>0</v>
      </c>
      <c r="BY73" s="125">
        <f>IF(ISBLANK($CA$3),"",IF(OR(Tipy!BP67=Výsledky!$BY$6,Tipy!BP67=Výsledky!$BY$7,Tipy!BP67=Výsledky!$BY$8,Tipy!BP67=Výsledky!$BY$9),IF(VLOOKUP(Tipy!BP67,'Kategórie hráčov'!$A$2:$B$55,2,FALSE)=30,30,20),0))</f>
        <v>0</v>
      </c>
      <c r="BZ73" s="126">
        <f>IF(ISBLANK($CA$3),"",IF(ISBLANK(Tipy!BL67),0,IF(OR(AND(Tipy!BL67=Výsledky!$BY$3,OR(Tipy!BN67=Výsledky!$CA$3+1,Tipy!BN67=Výsledky!$CA$3-1)),AND(Tipy!BN67=Výsledky!$CA$3,OR(Tipy!BL67=Výsledky!$BY$3+1,Tipy!BL67=Výsledky!$BY$3-1))),10,0)))</f>
        <v>10</v>
      </c>
      <c r="CA73" s="129">
        <f>IF(ISBLANK($CA$3),"",IF(ISBLANK(Tipy!BL67),"-",SUM(BV73:BZ73)))</f>
        <v>10</v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>
        <f>IF(ISBLANK($LL$3),"",IF(ISBLANK(Tipy!JN67),0,IF(AND(Tipy!JN67=Výsledky!$LJ$3,Tipy!JP67=Výsledky!$LL$3),60,0)))</f>
        <v>0</v>
      </c>
      <c r="LH73" s="125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25">
        <f>IF(ISBLANK($LL$3),"",IF(OR(Tipy!JQ67=Výsledky!$LG$6,Tipy!JQ67=Výsledky!$LG$7,Tipy!JQ67=Výsledky!$LG$8,Tipy!JQ67=Výsledky!$LG$9),IF(VLOOKUP(Tipy!JQ67,'Kategórie hráčov'!$A$2:$B$55,2,FALSE)=30,30,20),0))</f>
        <v>0</v>
      </c>
      <c r="LJ73" s="125">
        <f>IF(ISBLANK($LL$3),"",IF(OR(Tipy!JR67=Výsledky!$LJ$6,Tipy!JR67=Výsledky!$LJ$7,Tipy!JR67=Výsledky!$LJ$8,Tipy!JR67=Výsledky!$LJ$9),IF(VLOOKUP(Tipy!JR67,'Kategórie hráčov'!$A$2:$B$55,2,FALSE)=30,30,20),0))</f>
        <v>0</v>
      </c>
      <c r="LK73" s="126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29" t="str">
        <f>IF(ISBLANK($LL$3),"",IF(ISBLANK(Tipy!JN67),"-",SUM(LG73:LK73)))</f>
        <v>-</v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>
        <f>IF(ISBLANK($LZ$3),"",IF(ISBLANK(Tipy!JZ67),0,IF(AND(Tipy!JZ67=Výsledky!$LX$3,Tipy!KB67=Výsledky!$LZ$3),60,0)))</f>
        <v>0</v>
      </c>
      <c r="LV73" s="12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5">
        <f>IF(ISBLANK($LZ$3),"",IF(OR(Tipy!KC67=Výsledky!$LU$6,Tipy!KC67=Výsledky!$LU$7,Tipy!KC67=Výsledky!$LU$8,Tipy!KC67=Výsledky!$LU$9),IF(VLOOKUP(Tipy!KC67,'Kategórie hráčov'!$A$2:$B$69,2,FALSE)=30,30,20),0))</f>
        <v>20</v>
      </c>
      <c r="LX73" s="125">
        <f>IF(ISBLANK($LZ$3),"",IF(OR(Tipy!KD67=Výsledky!$LX$6,Tipy!KD67=Výsledky!$LX$7,Tipy!KD67=Výsledky!$LX$8,Tipy!KD67=Výsledky!$LX$9),IF(VLOOKUP(Tipy!KD67,'Kategórie hráčov'!$A$2:$B$69,2,FALSE)=30,30,20),0))</f>
        <v>0</v>
      </c>
      <c r="LY73" s="12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9">
        <f>IF(ISBLANK($LZ$3),"",IF(ISBLANK(Tipy!JZ67),"-",SUM(LU73:LY73)))</f>
        <v>20</v>
      </c>
      <c r="MA73" s="128"/>
      <c r="MB73" s="125">
        <f>IF(ISBLANK($MG$3),"",IF(ISBLANK(Tipy!KF67),0,IF(AND(Tipy!KF67=Výsledky!$ME$3,Tipy!KH67=Výsledky!$MG$3),60,0)))</f>
        <v>0</v>
      </c>
      <c r="MC73" s="125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25">
        <f>IF(ISBLANK($MG$3),"",IF(OR(Tipy!KI67=Výsledky!$MB$6,Tipy!KI67=Výsledky!$MB$7,Tipy!KI67=Výsledky!$MB$8,Tipy!KI67=Výsledky!$MB$9),IF(VLOOKUP(Tipy!KI67,'Kategórie hráčov'!$A$2:$B$55,2,FALSE)=30,30,20),0))</f>
        <v>0</v>
      </c>
      <c r="ME73" s="125">
        <f>IF(ISBLANK($MG$3),"",IF(OR(Tipy!KJ67=Výsledky!$ME$6,Tipy!KJ67=Výsledky!$ME$7,Tipy!KJ67=Výsledky!$ME$8,Tipy!KJ67=Výsledky!$ME$9),IF(VLOOKUP(Tipy!KJ67,'Kategórie hráčov'!$A$2:$B$55,2,FALSE)=30,30,20),0))</f>
        <v>0</v>
      </c>
      <c r="MF73" s="126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29" t="str">
        <f>IF(ISBLANK($MG$3),"",IF(ISBLANK(Tipy!KF67),"-",SUM(MB73:MF73)))</f>
        <v>-</v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>
        <f>IF(ISBLANK($MU$3),"",IF(ISBLANK(Tipy!KR67),0,IF(AND(Tipy!KR67=Výsledky!$MS$3,Tipy!KT67=Výsledky!$MU$3),60,0)))</f>
        <v>0</v>
      </c>
      <c r="MQ73" s="125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25">
        <f>IF(ISBLANK($MU$3),"",IF(OR(Tipy!KU67=Výsledky!$MP$6,Tipy!KU67=Výsledky!$MP$7,Tipy!KU67=Výsledky!$MP$8,Tipy!KU67=Výsledky!$MP$9),IF(VLOOKUP(Tipy!KU67,'Kategórie hráčov'!$A$2:$B$55,2,FALSE)=30,30,20),0))</f>
        <v>0</v>
      </c>
      <c r="MS73" s="125">
        <f>IF(ISBLANK($MU$3),"",IF(OR(Tipy!KV67=Výsledky!$MS$6,Tipy!KV67=Výsledky!$MS$7,Tipy!KV67=Výsledky!$MS$8,Tipy!KV67=Výsledky!$MS$9),IF(VLOOKUP(Tipy!KV67,'Kategórie hráčov'!$A$2:$B$55,2,FALSE)=30,30,20),0))</f>
        <v>0</v>
      </c>
      <c r="MT73" s="126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29" t="str">
        <f>IF(ISBLANK($MU$3),"",IF(ISBLANK(Tipy!KR67),"-",SUM(MP73:MT73)))</f>
        <v>-</v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>
        <f>IF(ISBLANK($NI$3),"",IF(ISBLANK(Tipy!LD67),0,IF(AND(Tipy!LD67=Výsledky!$NG$3,Tipy!LF67=Výsledky!$NI$3),60,0)))</f>
        <v>0</v>
      </c>
      <c r="NE73" s="125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25">
        <f>IF(ISBLANK($NI$3),"",IF(OR(Tipy!LG67=Výsledky!$ND$6,Tipy!LG67=Výsledky!$ND$7,Tipy!LG67=Výsledky!$ND$8,Tipy!LG67=Výsledky!$ND$9),IF(VLOOKUP(Tipy!LG67,'Kategórie hráčov'!$A$2:$B$55,2,FALSE)=30,30,20),0))</f>
        <v>0</v>
      </c>
      <c r="NG73" s="125">
        <f>IF(ISBLANK($NI$3),"",IF(OR(Tipy!LH67=Výsledky!$NG$6,Tipy!LH67=Výsledky!$NG$7,Tipy!LH67=Výsledky!$NG$8,Tipy!LH67=Výsledky!$NG$9),IF(VLOOKUP(Tipy!LH67,'Kategórie hráčov'!$A$2:$B$55,2,FALSE)=30,30,20),0))</f>
        <v>0</v>
      </c>
      <c r="NH73" s="126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29" t="str">
        <f>IF(ISBLANK($NI$3),"",IF(ISBLANK(Tipy!LD67),"-",SUM(ND73:NH73)))</f>
        <v>-</v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>
        <f>IF(ISBLANK($NW$3),"",IF(ISBLANK(Tipy!LP67),0,IF(AND(Tipy!LP67=Výsledky!$NU$3,Tipy!LR67=Výsledky!$NW$3),60,0)))</f>
        <v>0</v>
      </c>
      <c r="NS73" s="125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25">
        <f>IF(ISBLANK($NW$3),"",IF(OR(Tipy!LS67=Výsledky!$NR$6,Tipy!LS67=Výsledky!$NR$7,Tipy!LS67=Výsledky!$NR$8,Tipy!LS67=Výsledky!$NR$9),IF(VLOOKUP(Tipy!LS67,'Kategórie hráčov'!$A$2:$B$55,2,FALSE)=30,30,20),0))</f>
        <v>0</v>
      </c>
      <c r="NU73" s="125">
        <f>IF(ISBLANK($NW$3),"",IF(OR(Tipy!LT67=Výsledky!$NU$6,Tipy!LT67=Výsledky!$NU$7,Tipy!LT67=Výsledky!$NU$8,Tipy!LT67=Výsledky!$NU$9),IF(VLOOKUP(Tipy!LT67,'Kategórie hráčov'!$A$2:$B$55,2,FALSE)=30,30,20),0))</f>
        <v>0</v>
      </c>
      <c r="NV73" s="126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29" t="str">
        <f>IF(ISBLANK($NW$3),"",IF(ISBLANK(Tipy!LP67),"-",SUM(NR73:NV73)))</f>
        <v>-</v>
      </c>
      <c r="NX73" s="128"/>
      <c r="NY73" s="125">
        <f>IF(ISBLANK($OD$3),"",IF(ISBLANK(Tipy!LV67),0,IF(AND(Tipy!LV67=Výsledky!$OB$3,Tipy!LX67=Výsledky!$OD$3),60,0)))</f>
        <v>0</v>
      </c>
      <c r="NZ73" s="125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25">
        <f>IF(ISBLANK($OD$3),"",IF(OR(Tipy!LY67=Výsledky!$NY$6,Tipy!LY67=Výsledky!$NY$7,Tipy!LY67=Výsledky!$NY$8,Tipy!LY67=Výsledky!$NY$9),IF(VLOOKUP(Tipy!LY67,'Kategórie hráčov'!$A$2:$B$55,2,FALSE)=30,30,20),0))</f>
        <v>0</v>
      </c>
      <c r="OB73" s="125">
        <f>IF(ISBLANK($OD$3),"",IF(OR(Tipy!LZ67=Výsledky!$OB$6,Tipy!LZ67=Výsledky!$OB$7,Tipy!LZ67=Výsledky!$OB$8,Tipy!LZ67=Výsledky!$OB$9),IF(VLOOKUP(Tipy!LZ67,'Kategórie hráčov'!$A$2:$B$55,2,FALSE)=30,30,20),0))</f>
        <v>0</v>
      </c>
      <c r="OC73" s="126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29" t="str">
        <f>IF(ISBLANK($OD$3),"",IF(ISBLANK(Tipy!LV67),"-",SUM(NY73:OC73)))</f>
        <v>-</v>
      </c>
      <c r="OE73" s="128"/>
      <c r="OF73" s="125">
        <f>IF(ISBLANK($OK$3),"",IF(ISBLANK(Tipy!MB67),0,IF(AND(Tipy!MB67=Výsledky!$OI$3,Tipy!MD67=Výsledky!$OK$3),60,0)))</f>
        <v>0</v>
      </c>
      <c r="OG73" s="125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25">
        <f>IF(ISBLANK($OK$3),"",IF(OR(Tipy!ME67=Výsledky!$OF$6,Tipy!ME67=Výsledky!$OF$7,Tipy!ME67=Výsledky!$OF$8,Tipy!ME67=Výsledky!$OF$9),IF(VLOOKUP(Tipy!ME67,'Kategórie hráčov'!$A$2:$B$55,2,FALSE)=30,30,20),0))</f>
        <v>0</v>
      </c>
      <c r="OI73" s="125">
        <f>IF(ISBLANK($OK$3),"",IF(OR(Tipy!MF67=Výsledky!$OI$6,Tipy!MF67=Výsledky!$OI$7,Tipy!MF67=Výsledky!$OI$8,Tipy!MF67=Výsledky!$OI$9),IF(VLOOKUP(Tipy!MF67,'Kategórie hráčov'!$A$2:$B$55,2,FALSE)=30,30,20),0))</f>
        <v>0</v>
      </c>
      <c r="OJ73" s="126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29" t="str">
        <f>IF(ISBLANK($OK$3),"",IF(ISBLANK(Tipy!MB67),"-",SUM(OF73:OJ73)))</f>
        <v>-</v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>
        <f>IF(ISBLANK($OY$3),"",IF(ISBLANK(Tipy!MN67),0,IF(AND(Tipy!MN67=Výsledky!$OW$3,Tipy!MP67=Výsledky!$OY$3),60,0)))</f>
        <v>0</v>
      </c>
      <c r="OU73" s="125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125">
        <f>IF(ISBLANK($OY$3),"",IF(OR(Tipy!MQ67=Výsledky!$OT$6,Tipy!MQ67=Výsledky!$OT$7,Tipy!MQ67=Výsledky!$OT$8,Tipy!MQ67=Výsledky!$OT$9),IF(VLOOKUP(Tipy!MQ67,'Kategórie hráčov'!$A$2:$B$55,2,FALSE)=30,30,20),0))</f>
        <v>0</v>
      </c>
      <c r="OW73" s="125">
        <f>IF(ISBLANK($OY$3),"",IF(OR(Tipy!MR67=Výsledky!$OW$6,Tipy!MR67=Výsledky!$OW$7,Tipy!MR67=Výsledky!$OW$8,Tipy!MR67=Výsledky!$OW$9),IF(VLOOKUP(Tipy!MR67,'Kategórie hráčov'!$A$2:$B$55,2,FALSE)=30,30,20),0))</f>
        <v>0</v>
      </c>
      <c r="OX73" s="126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129" t="str">
        <f>IF(ISBLANK($OY$3),"",IF(ISBLANK(Tipy!MN67),"-",SUM(OT73:OX73)))</f>
        <v>-</v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>
        <f>IF(ISBLANK($PM$3),"",IF(ISBLANK(Tipy!MZ67),0,IF(AND(Tipy!MZ67=Výsledky!$PK$3,Tipy!NB67=Výsledky!$PM$3),60,0)))</f>
        <v>0</v>
      </c>
      <c r="PI73" s="125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>0</v>
      </c>
      <c r="PJ73" s="125">
        <f>IF(ISBLANK($PM$3),"",IF(OR(Tipy!NC67=Výsledky!$PH$6,Tipy!NC67=Výsledky!$PH$7,Tipy!NC67=Výsledky!$PH$8,Tipy!NC67=Výsledky!$PH$9),IF(VLOOKUP(Tipy!NC67,'Kategórie hráčov'!$A$2:$B$55,2,FALSE)=30,30,20),0))</f>
        <v>0</v>
      </c>
      <c r="PK73" s="125">
        <f>IF(ISBLANK($PM$3),"",IF(OR(Tipy!ND67=Výsledky!$PK$6,Tipy!ND67=Výsledky!$PK$7,Tipy!ND67=Výsledky!$PK$8,Tipy!ND67=Výsledky!$PK$9),IF(VLOOKUP(Tipy!ND67,'Kategórie hráčov'!$A$2:$B$55,2,FALSE)=30,30,20),0))</f>
        <v>0</v>
      </c>
      <c r="PL73" s="126">
        <f>IF(ISBLANK($PM$3),"",IF(ISBLANK(Tipy!MZ67),0,IF(OR(AND(Tipy!MZ67=Výsledky!$PK$3,OR(Tipy!NB67=Výsledky!$PM$3+1,Tipy!NB67=Výsledky!$PM$3-1)),AND(Tipy!NB67=Výsledky!$PM$3,OR(Tipy!MZ67=Výsledky!$PK$3+1,Tipy!MZ67=Výsledky!$PK$3-1))),10,0)))</f>
        <v>0</v>
      </c>
      <c r="PM73" s="129" t="str">
        <f>IF(ISBLANK($PM$3),"",IF(ISBLANK(Tipy!MZ67),"-",SUM(PH73:PL73)))</f>
        <v>-</v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5" x14ac:dyDescent="0.2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>
        <f>IF(ISBLANK($CA$3),"",IF(ISBLANK(Tipy!BL68),0,IF(AND(Tipy!BL68=Výsledky!$BY$3,Tipy!BN68=Výsledky!$CA$3),60,0)))</f>
        <v>0</v>
      </c>
      <c r="BW74" s="125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0</v>
      </c>
      <c r="BX74" s="125">
        <f>IF(ISBLANK($CA$3),"",IF(OR(Tipy!BO68=Výsledky!$BV$6,Tipy!BO68=Výsledky!$BV$7,Tipy!BO68=Výsledky!$BV$8,Tipy!BO68=Výsledky!$BV$9),IF(VLOOKUP(Tipy!BO68,'Kategórie hráčov'!$A$2:$B$55,2,FALSE)=30,30,20),0))</f>
        <v>0</v>
      </c>
      <c r="BY74" s="125">
        <f>IF(ISBLANK($CA$3),"",IF(OR(Tipy!BP68=Výsledky!$BY$6,Tipy!BP68=Výsledky!$BY$7,Tipy!BP68=Výsledky!$BY$8,Tipy!BP68=Výsledky!$BY$9),IF(VLOOKUP(Tipy!BP68,'Kategórie hráčov'!$A$2:$B$55,2,FALSE)=30,30,20),0))</f>
        <v>0</v>
      </c>
      <c r="BZ74" s="126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129" t="str">
        <f>IF(ISBLANK($CA$3),"",IF(ISBLANK(Tipy!BL68),"-",SUM(BV74:BZ74)))</f>
        <v>-</v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>
        <f>IF(ISBLANK($LL$3),"",IF(ISBLANK(Tipy!JN68),0,IF(AND(Tipy!JN68=Výsledky!$LJ$3,Tipy!JP68=Výsledky!$LL$3),60,0)))</f>
        <v>0</v>
      </c>
      <c r="LH74" s="125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25">
        <f>IF(ISBLANK($LL$3),"",IF(OR(Tipy!JQ68=Výsledky!$LG$6,Tipy!JQ68=Výsledky!$LG$7,Tipy!JQ68=Výsledky!$LG$8,Tipy!JQ68=Výsledky!$LG$9),IF(VLOOKUP(Tipy!JQ68,'Kategórie hráčov'!$A$2:$B$55,2,FALSE)=30,30,20),0))</f>
        <v>0</v>
      </c>
      <c r="LJ74" s="125">
        <f>IF(ISBLANK($LL$3),"",IF(OR(Tipy!JR68=Výsledky!$LJ$6,Tipy!JR68=Výsledky!$LJ$7,Tipy!JR68=Výsledky!$LJ$8,Tipy!JR68=Výsledky!$LJ$9),IF(VLOOKUP(Tipy!JR68,'Kategórie hráčov'!$A$2:$B$55,2,FALSE)=30,30,20),0))</f>
        <v>0</v>
      </c>
      <c r="LK74" s="126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29" t="str">
        <f>IF(ISBLANK($LL$3),"",IF(ISBLANK(Tipy!JN68),"-",SUM(LG74:LK74)))</f>
        <v>-</v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>
        <f>IF(ISBLANK($LZ$3),"",IF(ISBLANK(Tipy!JZ68),0,IF(AND(Tipy!JZ68=Výsledky!$LX$3,Tipy!KB68=Výsledky!$LZ$3),60,0)))</f>
        <v>0</v>
      </c>
      <c r="LV74" s="12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5">
        <f>IF(ISBLANK($LZ$3),"",IF(OR(Tipy!KC68=Výsledky!$LU$6,Tipy!KC68=Výsledky!$LU$7,Tipy!KC68=Výsledky!$LU$8,Tipy!KC68=Výsledky!$LU$9),IF(VLOOKUP(Tipy!KC68,'Kategórie hráčov'!$A$2:$B$69,2,FALSE)=30,30,20),0))</f>
        <v>0</v>
      </c>
      <c r="LX74" s="125">
        <f>IF(ISBLANK($LZ$3),"",IF(OR(Tipy!KD68=Výsledky!$LX$6,Tipy!KD68=Výsledky!$LX$7,Tipy!KD68=Výsledky!$LX$8,Tipy!KD68=Výsledky!$LX$9),IF(VLOOKUP(Tipy!KD68,'Kategórie hráčov'!$A$2:$B$69,2,FALSE)=30,30,20),0))</f>
        <v>0</v>
      </c>
      <c r="LY74" s="12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9" t="str">
        <f>IF(ISBLANK($LZ$3),"",IF(ISBLANK(Tipy!JZ68),"-",SUM(LU74:LY74)))</f>
        <v>-</v>
      </c>
      <c r="MA74" s="128"/>
      <c r="MB74" s="125">
        <f>IF(ISBLANK($MG$3),"",IF(ISBLANK(Tipy!KF68),0,IF(AND(Tipy!KF68=Výsledky!$ME$3,Tipy!KH68=Výsledky!$MG$3),60,0)))</f>
        <v>0</v>
      </c>
      <c r="MC74" s="125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25">
        <f>IF(ISBLANK($MG$3),"",IF(OR(Tipy!KI68=Výsledky!$MB$6,Tipy!KI68=Výsledky!$MB$7,Tipy!KI68=Výsledky!$MB$8,Tipy!KI68=Výsledky!$MB$9),IF(VLOOKUP(Tipy!KI68,'Kategórie hráčov'!$A$2:$B$55,2,FALSE)=30,30,20),0))</f>
        <v>0</v>
      </c>
      <c r="ME74" s="125">
        <f>IF(ISBLANK($MG$3),"",IF(OR(Tipy!KJ68=Výsledky!$ME$6,Tipy!KJ68=Výsledky!$ME$7,Tipy!KJ68=Výsledky!$ME$8,Tipy!KJ68=Výsledky!$ME$9),IF(VLOOKUP(Tipy!KJ68,'Kategórie hráčov'!$A$2:$B$55,2,FALSE)=30,30,20),0))</f>
        <v>0</v>
      </c>
      <c r="MF74" s="126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29" t="str">
        <f>IF(ISBLANK($MG$3),"",IF(ISBLANK(Tipy!KF68),"-",SUM(MB74:MF74)))</f>
        <v>-</v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>
        <f>IF(ISBLANK($MU$3),"",IF(ISBLANK(Tipy!KR68),0,IF(AND(Tipy!KR68=Výsledky!$MS$3,Tipy!KT68=Výsledky!$MU$3),60,0)))</f>
        <v>0</v>
      </c>
      <c r="MQ74" s="125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25">
        <f>IF(ISBLANK($MU$3),"",IF(OR(Tipy!KU68=Výsledky!$MP$6,Tipy!KU68=Výsledky!$MP$7,Tipy!KU68=Výsledky!$MP$8,Tipy!KU68=Výsledky!$MP$9),IF(VLOOKUP(Tipy!KU68,'Kategórie hráčov'!$A$2:$B$55,2,FALSE)=30,30,20),0))</f>
        <v>0</v>
      </c>
      <c r="MS74" s="125">
        <f>IF(ISBLANK($MU$3),"",IF(OR(Tipy!KV68=Výsledky!$MS$6,Tipy!KV68=Výsledky!$MS$7,Tipy!KV68=Výsledky!$MS$8,Tipy!KV68=Výsledky!$MS$9),IF(VLOOKUP(Tipy!KV68,'Kategórie hráčov'!$A$2:$B$55,2,FALSE)=30,30,20),0))</f>
        <v>0</v>
      </c>
      <c r="MT74" s="126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29" t="str">
        <f>IF(ISBLANK($MU$3),"",IF(ISBLANK(Tipy!KR68),"-",SUM(MP74:MT74)))</f>
        <v>-</v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>
        <f>IF(ISBLANK($NI$3),"",IF(ISBLANK(Tipy!LD68),0,IF(AND(Tipy!LD68=Výsledky!$NG$3,Tipy!LF68=Výsledky!$NI$3),60,0)))</f>
        <v>0</v>
      </c>
      <c r="NE74" s="125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25">
        <f>IF(ISBLANK($NI$3),"",IF(OR(Tipy!LG68=Výsledky!$ND$6,Tipy!LG68=Výsledky!$ND$7,Tipy!LG68=Výsledky!$ND$8,Tipy!LG68=Výsledky!$ND$9),IF(VLOOKUP(Tipy!LG68,'Kategórie hráčov'!$A$2:$B$55,2,FALSE)=30,30,20),0))</f>
        <v>0</v>
      </c>
      <c r="NG74" s="125">
        <f>IF(ISBLANK($NI$3),"",IF(OR(Tipy!LH68=Výsledky!$NG$6,Tipy!LH68=Výsledky!$NG$7,Tipy!LH68=Výsledky!$NG$8,Tipy!LH68=Výsledky!$NG$9),IF(VLOOKUP(Tipy!LH68,'Kategórie hráčov'!$A$2:$B$55,2,FALSE)=30,30,20),0))</f>
        <v>0</v>
      </c>
      <c r="NH74" s="126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29" t="str">
        <f>IF(ISBLANK($NI$3),"",IF(ISBLANK(Tipy!LD68),"-",SUM(ND74:NH74)))</f>
        <v>-</v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>
        <f>IF(ISBLANK($NW$3),"",IF(ISBLANK(Tipy!LP68),0,IF(AND(Tipy!LP68=Výsledky!$NU$3,Tipy!LR68=Výsledky!$NW$3),60,0)))</f>
        <v>0</v>
      </c>
      <c r="NS74" s="125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25">
        <f>IF(ISBLANK($NW$3),"",IF(OR(Tipy!LS68=Výsledky!$NR$6,Tipy!LS68=Výsledky!$NR$7,Tipy!LS68=Výsledky!$NR$8,Tipy!LS68=Výsledky!$NR$9),IF(VLOOKUP(Tipy!LS68,'Kategórie hráčov'!$A$2:$B$55,2,FALSE)=30,30,20),0))</f>
        <v>0</v>
      </c>
      <c r="NU74" s="125">
        <f>IF(ISBLANK($NW$3),"",IF(OR(Tipy!LT68=Výsledky!$NU$6,Tipy!LT68=Výsledky!$NU$7,Tipy!LT68=Výsledky!$NU$8,Tipy!LT68=Výsledky!$NU$9),IF(VLOOKUP(Tipy!LT68,'Kategórie hráčov'!$A$2:$B$55,2,FALSE)=30,30,20),0))</f>
        <v>0</v>
      </c>
      <c r="NV74" s="126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29" t="str">
        <f>IF(ISBLANK($NW$3),"",IF(ISBLANK(Tipy!LP68),"-",SUM(NR74:NV74)))</f>
        <v>-</v>
      </c>
      <c r="NX74" s="128"/>
      <c r="NY74" s="125">
        <f>IF(ISBLANK($OD$3),"",IF(ISBLANK(Tipy!LV68),0,IF(AND(Tipy!LV68=Výsledky!$OB$3,Tipy!LX68=Výsledky!$OD$3),60,0)))</f>
        <v>0</v>
      </c>
      <c r="NZ74" s="125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25">
        <f>IF(ISBLANK($OD$3),"",IF(OR(Tipy!LY68=Výsledky!$NY$6,Tipy!LY68=Výsledky!$NY$7,Tipy!LY68=Výsledky!$NY$8,Tipy!LY68=Výsledky!$NY$9),IF(VLOOKUP(Tipy!LY68,'Kategórie hráčov'!$A$2:$B$55,2,FALSE)=30,30,20),0))</f>
        <v>0</v>
      </c>
      <c r="OB74" s="125">
        <f>IF(ISBLANK($OD$3),"",IF(OR(Tipy!LZ68=Výsledky!$OB$6,Tipy!LZ68=Výsledky!$OB$7,Tipy!LZ68=Výsledky!$OB$8,Tipy!LZ68=Výsledky!$OB$9),IF(VLOOKUP(Tipy!LZ68,'Kategórie hráčov'!$A$2:$B$55,2,FALSE)=30,30,20),0))</f>
        <v>0</v>
      </c>
      <c r="OC74" s="126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29" t="str">
        <f>IF(ISBLANK($OD$3),"",IF(ISBLANK(Tipy!LV68),"-",SUM(NY74:OC74)))</f>
        <v>-</v>
      </c>
      <c r="OE74" s="128"/>
      <c r="OF74" s="125">
        <f>IF(ISBLANK($OK$3),"",IF(ISBLANK(Tipy!MB68),0,IF(AND(Tipy!MB68=Výsledky!$OI$3,Tipy!MD68=Výsledky!$OK$3),60,0)))</f>
        <v>0</v>
      </c>
      <c r="OG74" s="125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20</v>
      </c>
      <c r="OH74" s="125">
        <f>IF(ISBLANK($OK$3),"",IF(OR(Tipy!ME68=Výsledky!$OF$6,Tipy!ME68=Výsledky!$OF$7,Tipy!ME68=Výsledky!$OF$8,Tipy!ME68=Výsledky!$OF$9),IF(VLOOKUP(Tipy!ME68,'Kategórie hráčov'!$A$2:$B$55,2,FALSE)=30,30,20),0))</f>
        <v>20</v>
      </c>
      <c r="OI74" s="125">
        <f>IF(ISBLANK($OK$3),"",IF(OR(Tipy!MF68=Výsledky!$OI$6,Tipy!MF68=Výsledky!$OI$7,Tipy!MF68=Výsledky!$OI$8,Tipy!MF68=Výsledky!$OI$9),IF(VLOOKUP(Tipy!MF68,'Kategórie hráčov'!$A$2:$B$55,2,FALSE)=30,30,20),0))</f>
        <v>0</v>
      </c>
      <c r="OJ74" s="126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29">
        <f>IF(ISBLANK($OK$3),"",IF(ISBLANK(Tipy!MB68),"-",SUM(OF74:OJ74)))</f>
        <v>40</v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>
        <f>IF(ISBLANK($OY$3),"",IF(ISBLANK(Tipy!MN68),0,IF(AND(Tipy!MN68=Výsledky!$OW$3,Tipy!MP68=Výsledky!$OY$3),60,0)))</f>
        <v>0</v>
      </c>
      <c r="OU74" s="125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125">
        <f>IF(ISBLANK($OY$3),"",IF(OR(Tipy!MQ68=Výsledky!$OT$6,Tipy!MQ68=Výsledky!$OT$7,Tipy!MQ68=Výsledky!$OT$8,Tipy!MQ68=Výsledky!$OT$9),IF(VLOOKUP(Tipy!MQ68,'Kategórie hráčov'!$A$2:$B$55,2,FALSE)=30,30,20),0))</f>
        <v>0</v>
      </c>
      <c r="OW74" s="125">
        <f>IF(ISBLANK($OY$3),"",IF(OR(Tipy!MR68=Výsledky!$OW$6,Tipy!MR68=Výsledky!$OW$7,Tipy!MR68=Výsledky!$OW$8,Tipy!MR68=Výsledky!$OW$9),IF(VLOOKUP(Tipy!MR68,'Kategórie hráčov'!$A$2:$B$55,2,FALSE)=30,30,20),0))</f>
        <v>0</v>
      </c>
      <c r="OX74" s="126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129" t="str">
        <f>IF(ISBLANK($OY$3),"",IF(ISBLANK(Tipy!MN68),"-",SUM(OT74:OX74)))</f>
        <v>-</v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>
        <f>IF(ISBLANK($PM$3),"",IF(ISBLANK(Tipy!MZ68),0,IF(AND(Tipy!MZ68=Výsledky!$PK$3,Tipy!NB68=Výsledky!$PM$3),60,0)))</f>
        <v>0</v>
      </c>
      <c r="PI74" s="125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>0</v>
      </c>
      <c r="PJ74" s="125">
        <f>IF(ISBLANK($PM$3),"",IF(OR(Tipy!NC68=Výsledky!$PH$6,Tipy!NC68=Výsledky!$PH$7,Tipy!NC68=Výsledky!$PH$8,Tipy!NC68=Výsledky!$PH$9),IF(VLOOKUP(Tipy!NC68,'Kategórie hráčov'!$A$2:$B$55,2,FALSE)=30,30,20),0))</f>
        <v>0</v>
      </c>
      <c r="PK74" s="125">
        <f>IF(ISBLANK($PM$3),"",IF(OR(Tipy!ND68=Výsledky!$PK$6,Tipy!ND68=Výsledky!$PK$7,Tipy!ND68=Výsledky!$PK$8,Tipy!ND68=Výsledky!$PK$9),IF(VLOOKUP(Tipy!ND68,'Kategórie hráčov'!$A$2:$B$55,2,FALSE)=30,30,20),0))</f>
        <v>0</v>
      </c>
      <c r="PL74" s="126">
        <f>IF(ISBLANK($PM$3),"",IF(ISBLANK(Tipy!MZ68),0,IF(OR(AND(Tipy!MZ68=Výsledky!$PK$3,OR(Tipy!NB68=Výsledky!$PM$3+1,Tipy!NB68=Výsledky!$PM$3-1)),AND(Tipy!NB68=Výsledky!$PM$3,OR(Tipy!MZ68=Výsledky!$PK$3+1,Tipy!MZ68=Výsledky!$PK$3-1))),10,0)))</f>
        <v>0</v>
      </c>
      <c r="PM74" s="129" t="str">
        <f>IF(ISBLANK($PM$3),"",IF(ISBLANK(Tipy!MZ68),"-",SUM(PH74:PL74)))</f>
        <v>-</v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5" x14ac:dyDescent="0.2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>
        <f>IF(ISBLANK($CA$3),"",IF(ISBLANK(Tipy!BL69),0,IF(AND(Tipy!BL69=Výsledky!$BY$3,Tipy!BN69=Výsledky!$CA$3),60,0)))</f>
        <v>0</v>
      </c>
      <c r="BW75" s="125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25">
        <f>IF(ISBLANK($CA$3),"",IF(OR(Tipy!BO69=Výsledky!$BV$6,Tipy!BO69=Výsledky!$BV$7,Tipy!BO69=Výsledky!$BV$8,Tipy!BO69=Výsledky!$BV$9),IF(VLOOKUP(Tipy!BO69,'Kategórie hráčov'!$A$2:$B$55,2,FALSE)=30,30,20),0))</f>
        <v>0</v>
      </c>
      <c r="BY75" s="125">
        <f>IF(ISBLANK($CA$3),"",IF(OR(Tipy!BP69=Výsledky!$BY$6,Tipy!BP69=Výsledky!$BY$7,Tipy!BP69=Výsledky!$BY$8,Tipy!BP69=Výsledky!$BY$9),IF(VLOOKUP(Tipy!BP69,'Kategórie hráčov'!$A$2:$B$55,2,FALSE)=30,30,20),0))</f>
        <v>0</v>
      </c>
      <c r="BZ75" s="126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29" t="str">
        <f>IF(ISBLANK($CA$3),"",IF(ISBLANK(Tipy!BL69),"-",SUM(BV75:BZ75)))</f>
        <v>-</v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>
        <f>IF(ISBLANK($LL$3),"",IF(ISBLANK(Tipy!JN69),0,IF(AND(Tipy!JN69=Výsledky!$LJ$3,Tipy!JP69=Výsledky!$LL$3),60,0)))</f>
        <v>0</v>
      </c>
      <c r="LH75" s="125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25">
        <f>IF(ISBLANK($LL$3),"",IF(OR(Tipy!JQ69=Výsledky!$LG$6,Tipy!JQ69=Výsledky!$LG$7,Tipy!JQ69=Výsledky!$LG$8,Tipy!JQ69=Výsledky!$LG$9),IF(VLOOKUP(Tipy!JQ69,'Kategórie hráčov'!$A$2:$B$55,2,FALSE)=30,30,20),0))</f>
        <v>0</v>
      </c>
      <c r="LJ75" s="125">
        <f>IF(ISBLANK($LL$3),"",IF(OR(Tipy!JR69=Výsledky!$LJ$6,Tipy!JR69=Výsledky!$LJ$7,Tipy!JR69=Výsledky!$LJ$8,Tipy!JR69=Výsledky!$LJ$9),IF(VLOOKUP(Tipy!JR69,'Kategórie hráčov'!$A$2:$B$55,2,FALSE)=30,30,20),0))</f>
        <v>0</v>
      </c>
      <c r="LK75" s="126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29" t="str">
        <f>IF(ISBLANK($LL$3),"",IF(ISBLANK(Tipy!JN69),"-",SUM(LG75:LK75)))</f>
        <v>-</v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>
        <f>IF(ISBLANK($LZ$3),"",IF(ISBLANK(Tipy!JZ69),0,IF(AND(Tipy!JZ69=Výsledky!$LX$3,Tipy!KB69=Výsledky!$LZ$3),60,0)))</f>
        <v>0</v>
      </c>
      <c r="LV75" s="12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5">
        <f>IF(ISBLANK($LZ$3),"",IF(OR(Tipy!KC69=Výsledky!$LU$6,Tipy!KC69=Výsledky!$LU$7,Tipy!KC69=Výsledky!$LU$8,Tipy!KC69=Výsledky!$LU$9),IF(VLOOKUP(Tipy!KC69,'Kategórie hráčov'!$A$2:$B$69,2,FALSE)=30,30,20),0))</f>
        <v>0</v>
      </c>
      <c r="LX75" s="125">
        <f>IF(ISBLANK($LZ$3),"",IF(OR(Tipy!KD69=Výsledky!$LX$6,Tipy!KD69=Výsledky!$LX$7,Tipy!KD69=Výsledky!$LX$8,Tipy!KD69=Výsledky!$LX$9),IF(VLOOKUP(Tipy!KD69,'Kategórie hráčov'!$A$2:$B$69,2,FALSE)=30,30,20),0))</f>
        <v>0</v>
      </c>
      <c r="LY75" s="12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9" t="str">
        <f>IF(ISBLANK($LZ$3),"",IF(ISBLANK(Tipy!JZ69),"-",SUM(LU75:LY75)))</f>
        <v>-</v>
      </c>
      <c r="MA75" s="128"/>
      <c r="MB75" s="125">
        <f>IF(ISBLANK($MG$3),"",IF(ISBLANK(Tipy!KF69),0,IF(AND(Tipy!KF69=Výsledky!$ME$3,Tipy!KH69=Výsledky!$MG$3),60,0)))</f>
        <v>0</v>
      </c>
      <c r="MC75" s="125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25">
        <f>IF(ISBLANK($MG$3),"",IF(OR(Tipy!KI69=Výsledky!$MB$6,Tipy!KI69=Výsledky!$MB$7,Tipy!KI69=Výsledky!$MB$8,Tipy!KI69=Výsledky!$MB$9),IF(VLOOKUP(Tipy!KI69,'Kategórie hráčov'!$A$2:$B$55,2,FALSE)=30,30,20),0))</f>
        <v>0</v>
      </c>
      <c r="ME75" s="125">
        <f>IF(ISBLANK($MG$3),"",IF(OR(Tipy!KJ69=Výsledky!$ME$6,Tipy!KJ69=Výsledky!$ME$7,Tipy!KJ69=Výsledky!$ME$8,Tipy!KJ69=Výsledky!$ME$9),IF(VLOOKUP(Tipy!KJ69,'Kategórie hráčov'!$A$2:$B$55,2,FALSE)=30,30,20),0))</f>
        <v>0</v>
      </c>
      <c r="MF75" s="126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29" t="str">
        <f>IF(ISBLANK($MG$3),"",IF(ISBLANK(Tipy!KF69),"-",SUM(MB75:MF75)))</f>
        <v>-</v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>
        <f>IF(ISBLANK($MU$3),"",IF(ISBLANK(Tipy!KR69),0,IF(AND(Tipy!KR69=Výsledky!$MS$3,Tipy!KT69=Výsledky!$MU$3),60,0)))</f>
        <v>0</v>
      </c>
      <c r="MQ75" s="125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25">
        <f>IF(ISBLANK($MU$3),"",IF(OR(Tipy!KU69=Výsledky!$MP$6,Tipy!KU69=Výsledky!$MP$7,Tipy!KU69=Výsledky!$MP$8,Tipy!KU69=Výsledky!$MP$9),IF(VLOOKUP(Tipy!KU69,'Kategórie hráčov'!$A$2:$B$55,2,FALSE)=30,30,20),0))</f>
        <v>0</v>
      </c>
      <c r="MS75" s="125">
        <f>IF(ISBLANK($MU$3),"",IF(OR(Tipy!KV69=Výsledky!$MS$6,Tipy!KV69=Výsledky!$MS$7,Tipy!KV69=Výsledky!$MS$8,Tipy!KV69=Výsledky!$MS$9),IF(VLOOKUP(Tipy!KV69,'Kategórie hráčov'!$A$2:$B$55,2,FALSE)=30,30,20),0))</f>
        <v>0</v>
      </c>
      <c r="MT75" s="126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29" t="str">
        <f>IF(ISBLANK($MU$3),"",IF(ISBLANK(Tipy!KR69),"-",SUM(MP75:MT75)))</f>
        <v>-</v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>
        <f>IF(ISBLANK($NI$3),"",IF(ISBLANK(Tipy!LD69),0,IF(AND(Tipy!LD69=Výsledky!$NG$3,Tipy!LF69=Výsledky!$NI$3),60,0)))</f>
        <v>0</v>
      </c>
      <c r="NE75" s="125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25">
        <f>IF(ISBLANK($NI$3),"",IF(OR(Tipy!LG69=Výsledky!$ND$6,Tipy!LG69=Výsledky!$ND$7,Tipy!LG69=Výsledky!$ND$8,Tipy!LG69=Výsledky!$ND$9),IF(VLOOKUP(Tipy!LG69,'Kategórie hráčov'!$A$2:$B$55,2,FALSE)=30,30,20),0))</f>
        <v>0</v>
      </c>
      <c r="NG75" s="125">
        <f>IF(ISBLANK($NI$3),"",IF(OR(Tipy!LH69=Výsledky!$NG$6,Tipy!LH69=Výsledky!$NG$7,Tipy!LH69=Výsledky!$NG$8,Tipy!LH69=Výsledky!$NG$9),IF(VLOOKUP(Tipy!LH69,'Kategórie hráčov'!$A$2:$B$55,2,FALSE)=30,30,20),0))</f>
        <v>0</v>
      </c>
      <c r="NH75" s="126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29" t="str">
        <f>IF(ISBLANK($NI$3),"",IF(ISBLANK(Tipy!LD69),"-",SUM(ND75:NH75)))</f>
        <v>-</v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>
        <f>IF(ISBLANK($NW$3),"",IF(ISBLANK(Tipy!LP69),0,IF(AND(Tipy!LP69=Výsledky!$NU$3,Tipy!LR69=Výsledky!$NW$3),60,0)))</f>
        <v>0</v>
      </c>
      <c r="NS75" s="125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25">
        <f>IF(ISBLANK($NW$3),"",IF(OR(Tipy!LS69=Výsledky!$NR$6,Tipy!LS69=Výsledky!$NR$7,Tipy!LS69=Výsledky!$NR$8,Tipy!LS69=Výsledky!$NR$9),IF(VLOOKUP(Tipy!LS69,'Kategórie hráčov'!$A$2:$B$55,2,FALSE)=30,30,20),0))</f>
        <v>0</v>
      </c>
      <c r="NU75" s="125">
        <f>IF(ISBLANK($NW$3),"",IF(OR(Tipy!LT69=Výsledky!$NU$6,Tipy!LT69=Výsledky!$NU$7,Tipy!LT69=Výsledky!$NU$8,Tipy!LT69=Výsledky!$NU$9),IF(VLOOKUP(Tipy!LT69,'Kategórie hráčov'!$A$2:$B$55,2,FALSE)=30,30,20),0))</f>
        <v>0</v>
      </c>
      <c r="NV75" s="126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29" t="str">
        <f>IF(ISBLANK($NW$3),"",IF(ISBLANK(Tipy!LP69),"-",SUM(NR75:NV75)))</f>
        <v>-</v>
      </c>
      <c r="NX75" s="128"/>
      <c r="NY75" s="125">
        <f>IF(ISBLANK($OD$3),"",IF(ISBLANK(Tipy!LV69),0,IF(AND(Tipy!LV69=Výsledky!$OB$3,Tipy!LX69=Výsledky!$OD$3),60,0)))</f>
        <v>0</v>
      </c>
      <c r="NZ75" s="125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25">
        <f>IF(ISBLANK($OD$3),"",IF(OR(Tipy!LY69=Výsledky!$NY$6,Tipy!LY69=Výsledky!$NY$7,Tipy!LY69=Výsledky!$NY$8,Tipy!LY69=Výsledky!$NY$9),IF(VLOOKUP(Tipy!LY69,'Kategórie hráčov'!$A$2:$B$55,2,FALSE)=30,30,20),0))</f>
        <v>0</v>
      </c>
      <c r="OB75" s="125">
        <f>IF(ISBLANK($OD$3),"",IF(OR(Tipy!LZ69=Výsledky!$OB$6,Tipy!LZ69=Výsledky!$OB$7,Tipy!LZ69=Výsledky!$OB$8,Tipy!LZ69=Výsledky!$OB$9),IF(VLOOKUP(Tipy!LZ69,'Kategórie hráčov'!$A$2:$B$55,2,FALSE)=30,30,20),0))</f>
        <v>0</v>
      </c>
      <c r="OC75" s="126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29" t="str">
        <f>IF(ISBLANK($OD$3),"",IF(ISBLANK(Tipy!LV69),"-",SUM(NY75:OC75)))</f>
        <v>-</v>
      </c>
      <c r="OE75" s="128"/>
      <c r="OF75" s="125">
        <f>IF(ISBLANK($OK$3),"",IF(ISBLANK(Tipy!MB69),0,IF(AND(Tipy!MB69=Výsledky!$OI$3,Tipy!MD69=Výsledky!$OK$3),60,0)))</f>
        <v>0</v>
      </c>
      <c r="OG75" s="125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25">
        <f>IF(ISBLANK($OK$3),"",IF(OR(Tipy!ME69=Výsledky!$OF$6,Tipy!ME69=Výsledky!$OF$7,Tipy!ME69=Výsledky!$OF$8,Tipy!ME69=Výsledky!$OF$9),IF(VLOOKUP(Tipy!ME69,'Kategórie hráčov'!$A$2:$B$55,2,FALSE)=30,30,20),0))</f>
        <v>0</v>
      </c>
      <c r="OI75" s="125">
        <f>IF(ISBLANK($OK$3),"",IF(OR(Tipy!MF69=Výsledky!$OI$6,Tipy!MF69=Výsledky!$OI$7,Tipy!MF69=Výsledky!$OI$8,Tipy!MF69=Výsledky!$OI$9),IF(VLOOKUP(Tipy!MF69,'Kategórie hráčov'!$A$2:$B$55,2,FALSE)=30,30,20),0))</f>
        <v>0</v>
      </c>
      <c r="OJ75" s="126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29" t="str">
        <f>IF(ISBLANK($OK$3),"",IF(ISBLANK(Tipy!MB69),"-",SUM(OF75:OJ75)))</f>
        <v>-</v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>
        <f>IF(ISBLANK($OY$3),"",IF(ISBLANK(Tipy!MN69),0,IF(AND(Tipy!MN69=Výsledky!$OW$3,Tipy!MP69=Výsledky!$OY$3),60,0)))</f>
        <v>0</v>
      </c>
      <c r="OU75" s="125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125">
        <f>IF(ISBLANK($OY$3),"",IF(OR(Tipy!MQ69=Výsledky!$OT$6,Tipy!MQ69=Výsledky!$OT$7,Tipy!MQ69=Výsledky!$OT$8,Tipy!MQ69=Výsledky!$OT$9),IF(VLOOKUP(Tipy!MQ69,'Kategórie hráčov'!$A$2:$B$55,2,FALSE)=30,30,20),0))</f>
        <v>0</v>
      </c>
      <c r="OW75" s="125">
        <f>IF(ISBLANK($OY$3),"",IF(OR(Tipy!MR69=Výsledky!$OW$6,Tipy!MR69=Výsledky!$OW$7,Tipy!MR69=Výsledky!$OW$8,Tipy!MR69=Výsledky!$OW$9),IF(VLOOKUP(Tipy!MR69,'Kategórie hráčov'!$A$2:$B$55,2,FALSE)=30,30,20),0))</f>
        <v>0</v>
      </c>
      <c r="OX75" s="126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129" t="str">
        <f>IF(ISBLANK($OY$3),"",IF(ISBLANK(Tipy!MN69),"-",SUM(OT75:OX75)))</f>
        <v>-</v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>
        <f>IF(ISBLANK($PM$3),"",IF(ISBLANK(Tipy!MZ69),0,IF(AND(Tipy!MZ69=Výsledky!$PK$3,Tipy!NB69=Výsledky!$PM$3),60,0)))</f>
        <v>0</v>
      </c>
      <c r="PI75" s="125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>0</v>
      </c>
      <c r="PJ75" s="125">
        <f>IF(ISBLANK($PM$3),"",IF(OR(Tipy!NC69=Výsledky!$PH$6,Tipy!NC69=Výsledky!$PH$7,Tipy!NC69=Výsledky!$PH$8,Tipy!NC69=Výsledky!$PH$9),IF(VLOOKUP(Tipy!NC69,'Kategórie hráčov'!$A$2:$B$55,2,FALSE)=30,30,20),0))</f>
        <v>0</v>
      </c>
      <c r="PK75" s="125">
        <f>IF(ISBLANK($PM$3),"",IF(OR(Tipy!ND69=Výsledky!$PK$6,Tipy!ND69=Výsledky!$PK$7,Tipy!ND69=Výsledky!$PK$8,Tipy!ND69=Výsledky!$PK$9),IF(VLOOKUP(Tipy!ND69,'Kategórie hráčov'!$A$2:$B$55,2,FALSE)=30,30,20),0))</f>
        <v>0</v>
      </c>
      <c r="PL75" s="126">
        <f>IF(ISBLANK($PM$3),"",IF(ISBLANK(Tipy!MZ69),0,IF(OR(AND(Tipy!MZ69=Výsledky!$PK$3,OR(Tipy!NB69=Výsledky!$PM$3+1,Tipy!NB69=Výsledky!$PM$3-1)),AND(Tipy!NB69=Výsledky!$PM$3,OR(Tipy!MZ69=Výsledky!$PK$3+1,Tipy!MZ69=Výsledky!$PK$3-1))),10,0)))</f>
        <v>0</v>
      </c>
      <c r="PM75" s="129" t="str">
        <f>IF(ISBLANK($PM$3),"",IF(ISBLANK(Tipy!MZ69),"-",SUM(PH75:PL75)))</f>
        <v>-</v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5" x14ac:dyDescent="0.2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>
        <f>IF(ISBLANK($CA$3),"",IF(ISBLANK(Tipy!BL70),0,IF(AND(Tipy!BL70=Výsledky!$BY$3,Tipy!BN70=Výsledky!$CA$3),60,0)))</f>
        <v>0</v>
      </c>
      <c r="BW76" s="125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0</v>
      </c>
      <c r="BX76" s="125">
        <f>IF(ISBLANK($CA$3),"",IF(OR(Tipy!BO70=Výsledky!$BV$6,Tipy!BO70=Výsledky!$BV$7,Tipy!BO70=Výsledky!$BV$8,Tipy!BO70=Výsledky!$BV$9),IF(VLOOKUP(Tipy!BO70,'Kategórie hráčov'!$A$2:$B$55,2,FALSE)=30,30,20),0))</f>
        <v>0</v>
      </c>
      <c r="BY76" s="125">
        <f>IF(ISBLANK($CA$3),"",IF(OR(Tipy!BP70=Výsledky!$BY$6,Tipy!BP70=Výsledky!$BY$7,Tipy!BP70=Výsledky!$BY$8,Tipy!BP70=Výsledky!$BY$9),IF(VLOOKUP(Tipy!BP70,'Kategórie hráčov'!$A$2:$B$55,2,FALSE)=30,30,20),0))</f>
        <v>0</v>
      </c>
      <c r="BZ76" s="126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29" t="str">
        <f>IF(ISBLANK($CA$3),"",IF(ISBLANK(Tipy!BL70),"-",SUM(BV76:BZ76)))</f>
        <v>-</v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>
        <f>IF(ISBLANK($LL$3),"",IF(ISBLANK(Tipy!JN70),0,IF(AND(Tipy!JN70=Výsledky!$LJ$3,Tipy!JP70=Výsledky!$LL$3),60,0)))</f>
        <v>0</v>
      </c>
      <c r="LH76" s="125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25">
        <f>IF(ISBLANK($LL$3),"",IF(OR(Tipy!JQ70=Výsledky!$LG$6,Tipy!JQ70=Výsledky!$LG$7,Tipy!JQ70=Výsledky!$LG$8,Tipy!JQ70=Výsledky!$LG$9),IF(VLOOKUP(Tipy!JQ70,'Kategórie hráčov'!$A$2:$B$55,2,FALSE)=30,30,20),0))</f>
        <v>0</v>
      </c>
      <c r="LJ76" s="125">
        <f>IF(ISBLANK($LL$3),"",IF(OR(Tipy!JR70=Výsledky!$LJ$6,Tipy!JR70=Výsledky!$LJ$7,Tipy!JR70=Výsledky!$LJ$8,Tipy!JR70=Výsledky!$LJ$9),IF(VLOOKUP(Tipy!JR70,'Kategórie hráčov'!$A$2:$B$55,2,FALSE)=30,30,20),0))</f>
        <v>0</v>
      </c>
      <c r="LK76" s="126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29" t="str">
        <f>IF(ISBLANK($LL$3),"",IF(ISBLANK(Tipy!JN70),"-",SUM(LG76:LK76)))</f>
        <v>-</v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>
        <f>IF(ISBLANK($LZ$3),"",IF(ISBLANK(Tipy!JZ70),0,IF(AND(Tipy!JZ70=Výsledky!$LX$3,Tipy!KB70=Výsledky!$LZ$3),60,0)))</f>
        <v>0</v>
      </c>
      <c r="LV76" s="12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5">
        <f>IF(ISBLANK($LZ$3),"",IF(OR(Tipy!KC70=Výsledky!$LU$6,Tipy!KC70=Výsledky!$LU$7,Tipy!KC70=Výsledky!$LU$8,Tipy!KC70=Výsledky!$LU$9),IF(VLOOKUP(Tipy!KC70,'Kategórie hráčov'!$A$2:$B$69,2,FALSE)=30,30,20),0))</f>
        <v>0</v>
      </c>
      <c r="LX76" s="125">
        <f>IF(ISBLANK($LZ$3),"",IF(OR(Tipy!KD70=Výsledky!$LX$6,Tipy!KD70=Výsledky!$LX$7,Tipy!KD70=Výsledky!$LX$8,Tipy!KD70=Výsledky!$LX$9),IF(VLOOKUP(Tipy!KD70,'Kategórie hráčov'!$A$2:$B$69,2,FALSE)=30,30,20),0))</f>
        <v>0</v>
      </c>
      <c r="LY76" s="12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9" t="str">
        <f>IF(ISBLANK($LZ$3),"",IF(ISBLANK(Tipy!JZ70),"-",SUM(LU76:LY76)))</f>
        <v>-</v>
      </c>
      <c r="MA76" s="128"/>
      <c r="MB76" s="125">
        <f>IF(ISBLANK($MG$3),"",IF(ISBLANK(Tipy!KF70),0,IF(AND(Tipy!KF70=Výsledky!$ME$3,Tipy!KH70=Výsledky!$MG$3),60,0)))</f>
        <v>0</v>
      </c>
      <c r="MC76" s="125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125">
        <f>IF(ISBLANK($MG$3),"",IF(OR(Tipy!KI70=Výsledky!$MB$6,Tipy!KI70=Výsledky!$MB$7,Tipy!KI70=Výsledky!$MB$8,Tipy!KI70=Výsledky!$MB$9),IF(VLOOKUP(Tipy!KI70,'Kategórie hráčov'!$A$2:$B$55,2,FALSE)=30,30,20),0))</f>
        <v>0</v>
      </c>
      <c r="ME76" s="125">
        <f>IF(ISBLANK($MG$3),"",IF(OR(Tipy!KJ70=Výsledky!$ME$6,Tipy!KJ70=Výsledky!$ME$7,Tipy!KJ70=Výsledky!$ME$8,Tipy!KJ70=Výsledky!$ME$9),IF(VLOOKUP(Tipy!KJ70,'Kategórie hráčov'!$A$2:$B$55,2,FALSE)=30,30,20),0))</f>
        <v>0</v>
      </c>
      <c r="MF76" s="126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129" t="str">
        <f>IF(ISBLANK($MG$3),"",IF(ISBLANK(Tipy!KF70),"-",SUM(MB76:MF76)))</f>
        <v>-</v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>
        <f>IF(ISBLANK($MU$3),"",IF(ISBLANK(Tipy!KR70),0,IF(AND(Tipy!KR70=Výsledky!$MS$3,Tipy!KT70=Výsledky!$MU$3),60,0)))</f>
        <v>0</v>
      </c>
      <c r="MQ76" s="125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25">
        <f>IF(ISBLANK($MU$3),"",IF(OR(Tipy!KU70=Výsledky!$MP$6,Tipy!KU70=Výsledky!$MP$7,Tipy!KU70=Výsledky!$MP$8,Tipy!KU70=Výsledky!$MP$9),IF(VLOOKUP(Tipy!KU70,'Kategórie hráčov'!$A$2:$B$55,2,FALSE)=30,30,20),0))</f>
        <v>0</v>
      </c>
      <c r="MS76" s="125">
        <f>IF(ISBLANK($MU$3),"",IF(OR(Tipy!KV70=Výsledky!$MS$6,Tipy!KV70=Výsledky!$MS$7,Tipy!KV70=Výsledky!$MS$8,Tipy!KV70=Výsledky!$MS$9),IF(VLOOKUP(Tipy!KV70,'Kategórie hráčov'!$A$2:$B$55,2,FALSE)=30,30,20),0))</f>
        <v>0</v>
      </c>
      <c r="MT76" s="126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29" t="str">
        <f>IF(ISBLANK($MU$3),"",IF(ISBLANK(Tipy!KR70),"-",SUM(MP76:MT76)))</f>
        <v>-</v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>
        <f>IF(ISBLANK($NI$3),"",IF(ISBLANK(Tipy!LD70),0,IF(AND(Tipy!LD70=Výsledky!$NG$3,Tipy!LF70=Výsledky!$NI$3),60,0)))</f>
        <v>0</v>
      </c>
      <c r="NE76" s="125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125">
        <f>IF(ISBLANK($NI$3),"",IF(OR(Tipy!LG70=Výsledky!$ND$6,Tipy!LG70=Výsledky!$ND$7,Tipy!LG70=Výsledky!$ND$8,Tipy!LG70=Výsledky!$ND$9),IF(VLOOKUP(Tipy!LG70,'Kategórie hráčov'!$A$2:$B$55,2,FALSE)=30,30,20),0))</f>
        <v>0</v>
      </c>
      <c r="NG76" s="125">
        <f>IF(ISBLANK($NI$3),"",IF(OR(Tipy!LH70=Výsledky!$NG$6,Tipy!LH70=Výsledky!$NG$7,Tipy!LH70=Výsledky!$NG$8,Tipy!LH70=Výsledky!$NG$9),IF(VLOOKUP(Tipy!LH70,'Kategórie hráčov'!$A$2:$B$55,2,FALSE)=30,30,20),0))</f>
        <v>0</v>
      </c>
      <c r="NH76" s="126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29" t="str">
        <f>IF(ISBLANK($NI$3),"",IF(ISBLANK(Tipy!LD70),"-",SUM(ND76:NH76)))</f>
        <v>-</v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>
        <f>IF(ISBLANK($NW$3),"",IF(ISBLANK(Tipy!LP70),0,IF(AND(Tipy!LP70=Výsledky!$NU$3,Tipy!LR70=Výsledky!$NW$3),60,0)))</f>
        <v>0</v>
      </c>
      <c r="NS76" s="125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125">
        <f>IF(ISBLANK($NW$3),"",IF(OR(Tipy!LS70=Výsledky!$NR$6,Tipy!LS70=Výsledky!$NR$7,Tipy!LS70=Výsledky!$NR$8,Tipy!LS70=Výsledky!$NR$9),IF(VLOOKUP(Tipy!LS70,'Kategórie hráčov'!$A$2:$B$55,2,FALSE)=30,30,20),0))</f>
        <v>0</v>
      </c>
      <c r="NU76" s="125">
        <f>IF(ISBLANK($NW$3),"",IF(OR(Tipy!LT70=Výsledky!$NU$6,Tipy!LT70=Výsledky!$NU$7,Tipy!LT70=Výsledky!$NU$8,Tipy!LT70=Výsledky!$NU$9),IF(VLOOKUP(Tipy!LT70,'Kategórie hráčov'!$A$2:$B$55,2,FALSE)=30,30,20),0))</f>
        <v>0</v>
      </c>
      <c r="NV76" s="126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29" t="str">
        <f>IF(ISBLANK($NW$3),"",IF(ISBLANK(Tipy!LP70),"-",SUM(NR76:NV76)))</f>
        <v>-</v>
      </c>
      <c r="NX76" s="128"/>
      <c r="NY76" s="125">
        <f>IF(ISBLANK($OD$3),"",IF(ISBLANK(Tipy!LV70),0,IF(AND(Tipy!LV70=Výsledky!$OB$3,Tipy!LX70=Výsledky!$OD$3),60,0)))</f>
        <v>0</v>
      </c>
      <c r="NZ76" s="125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25">
        <f>IF(ISBLANK($OD$3),"",IF(OR(Tipy!LY70=Výsledky!$NY$6,Tipy!LY70=Výsledky!$NY$7,Tipy!LY70=Výsledky!$NY$8,Tipy!LY70=Výsledky!$NY$9),IF(VLOOKUP(Tipy!LY70,'Kategórie hráčov'!$A$2:$B$55,2,FALSE)=30,30,20),0))</f>
        <v>0</v>
      </c>
      <c r="OB76" s="125">
        <f>IF(ISBLANK($OD$3),"",IF(OR(Tipy!LZ70=Výsledky!$OB$6,Tipy!LZ70=Výsledky!$OB$7,Tipy!LZ70=Výsledky!$OB$8,Tipy!LZ70=Výsledky!$OB$9),IF(VLOOKUP(Tipy!LZ70,'Kategórie hráčov'!$A$2:$B$55,2,FALSE)=30,30,20),0))</f>
        <v>0</v>
      </c>
      <c r="OC76" s="126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29" t="str">
        <f>IF(ISBLANK($OD$3),"",IF(ISBLANK(Tipy!LV70),"-",SUM(NY76:OC76)))</f>
        <v>-</v>
      </c>
      <c r="OE76" s="128"/>
      <c r="OF76" s="125">
        <f>IF(ISBLANK($OK$3),"",IF(ISBLANK(Tipy!MB70),0,IF(AND(Tipy!MB70=Výsledky!$OI$3,Tipy!MD70=Výsledky!$OK$3),60,0)))</f>
        <v>0</v>
      </c>
      <c r="OG76" s="125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0</v>
      </c>
      <c r="OH76" s="125">
        <f>IF(ISBLANK($OK$3),"",IF(OR(Tipy!ME70=Výsledky!$OF$6,Tipy!ME70=Výsledky!$OF$7,Tipy!ME70=Výsledky!$OF$8,Tipy!ME70=Výsledky!$OF$9),IF(VLOOKUP(Tipy!ME70,'Kategórie hráčov'!$A$2:$B$55,2,FALSE)=30,30,20),0))</f>
        <v>0</v>
      </c>
      <c r="OI76" s="125">
        <f>IF(ISBLANK($OK$3),"",IF(OR(Tipy!MF70=Výsledky!$OI$6,Tipy!MF70=Výsledky!$OI$7,Tipy!MF70=Výsledky!$OI$8,Tipy!MF70=Výsledky!$OI$9),IF(VLOOKUP(Tipy!MF70,'Kategórie hráčov'!$A$2:$B$55,2,FALSE)=30,30,20),0))</f>
        <v>0</v>
      </c>
      <c r="OJ76" s="126">
        <f>IF(ISBLANK($OK$3),"",IF(ISBLANK(Tipy!MB70),0,IF(OR(AND(Tipy!MB70=Výsledky!$OI$3,OR(Tipy!MD70=Výsledky!$OK$3+1,Tipy!MD70=Výsledky!$OK$3-1)),AND(Tipy!MD70=Výsledky!$OK$3,OR(Tipy!MB70=Výsledky!$OI$3+1,Tipy!MB70=Výsledky!$OI$3-1))),10,0)))</f>
        <v>0</v>
      </c>
      <c r="OK76" s="129" t="str">
        <f>IF(ISBLANK($OK$3),"",IF(ISBLANK(Tipy!MB70),"-",SUM(OF76:OJ76)))</f>
        <v>-</v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>
        <f>IF(ISBLANK($OY$3),"",IF(ISBLANK(Tipy!MN70),0,IF(AND(Tipy!MN70=Výsledky!$OW$3,Tipy!MP70=Výsledky!$OY$3),60,0)))</f>
        <v>0</v>
      </c>
      <c r="OU76" s="125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125">
        <f>IF(ISBLANK($OY$3),"",IF(OR(Tipy!MQ70=Výsledky!$OT$6,Tipy!MQ70=Výsledky!$OT$7,Tipy!MQ70=Výsledky!$OT$8,Tipy!MQ70=Výsledky!$OT$9),IF(VLOOKUP(Tipy!MQ70,'Kategórie hráčov'!$A$2:$B$55,2,FALSE)=30,30,20),0))</f>
        <v>0</v>
      </c>
      <c r="OW76" s="125">
        <f>IF(ISBLANK($OY$3),"",IF(OR(Tipy!MR70=Výsledky!$OW$6,Tipy!MR70=Výsledky!$OW$7,Tipy!MR70=Výsledky!$OW$8,Tipy!MR70=Výsledky!$OW$9),IF(VLOOKUP(Tipy!MR70,'Kategórie hráčov'!$A$2:$B$55,2,FALSE)=30,30,20),0))</f>
        <v>0</v>
      </c>
      <c r="OX76" s="126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129" t="str">
        <f>IF(ISBLANK($OY$3),"",IF(ISBLANK(Tipy!MN70),"-",SUM(OT76:OX76)))</f>
        <v>-</v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>
        <f>IF(ISBLANK($PM$3),"",IF(ISBLANK(Tipy!MZ70),0,IF(AND(Tipy!MZ70=Výsledky!$PK$3,Tipy!NB70=Výsledky!$PM$3),60,0)))</f>
        <v>0</v>
      </c>
      <c r="PI76" s="125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>0</v>
      </c>
      <c r="PJ76" s="125">
        <f>IF(ISBLANK($PM$3),"",IF(OR(Tipy!NC70=Výsledky!$PH$6,Tipy!NC70=Výsledky!$PH$7,Tipy!NC70=Výsledky!$PH$8,Tipy!NC70=Výsledky!$PH$9),IF(VLOOKUP(Tipy!NC70,'Kategórie hráčov'!$A$2:$B$55,2,FALSE)=30,30,20),0))</f>
        <v>0</v>
      </c>
      <c r="PK76" s="125">
        <f>IF(ISBLANK($PM$3),"",IF(OR(Tipy!ND70=Výsledky!$PK$6,Tipy!ND70=Výsledky!$PK$7,Tipy!ND70=Výsledky!$PK$8,Tipy!ND70=Výsledky!$PK$9),IF(VLOOKUP(Tipy!ND70,'Kategórie hráčov'!$A$2:$B$55,2,FALSE)=30,30,20),0))</f>
        <v>0</v>
      </c>
      <c r="PL76" s="126">
        <f>IF(ISBLANK($PM$3),"",IF(ISBLANK(Tipy!MZ70),0,IF(OR(AND(Tipy!MZ70=Výsledky!$PK$3,OR(Tipy!NB70=Výsledky!$PM$3+1,Tipy!NB70=Výsledky!$PM$3-1)),AND(Tipy!NB70=Výsledky!$PM$3,OR(Tipy!MZ70=Výsledky!$PK$3+1,Tipy!MZ70=Výsledky!$PK$3-1))),10,0)))</f>
        <v>0</v>
      </c>
      <c r="PM76" s="129">
        <f>IF(ISBLANK($PM$3),"",IF(ISBLANK(Tipy!MZ70),"-",SUM(PH76:PL76)))</f>
        <v>0</v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5" x14ac:dyDescent="0.2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>
        <f>IF(ISBLANK($CA$3),"",IF(ISBLANK(Tipy!BL71),0,IF(AND(Tipy!BL71=Výsledky!$BY$3,Tipy!BN71=Výsledky!$CA$3),60,0)))</f>
        <v>0</v>
      </c>
      <c r="BW77" s="125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0</v>
      </c>
      <c r="BX77" s="125">
        <f>IF(ISBLANK($CA$3),"",IF(OR(Tipy!BO71=Výsledky!$BV$6,Tipy!BO71=Výsledky!$BV$7,Tipy!BO71=Výsledky!$BV$8,Tipy!BO71=Výsledky!$BV$9),IF(VLOOKUP(Tipy!BO71,'Kategórie hráčov'!$A$2:$B$55,2,FALSE)=30,30,20),0))</f>
        <v>0</v>
      </c>
      <c r="BY77" s="125">
        <f>IF(ISBLANK($CA$3),"",IF(OR(Tipy!BP71=Výsledky!$BY$6,Tipy!BP71=Výsledky!$BY$7,Tipy!BP71=Výsledky!$BY$8,Tipy!BP71=Výsledky!$BY$9),IF(VLOOKUP(Tipy!BP71,'Kategórie hráčov'!$A$2:$B$55,2,FALSE)=30,30,20),0))</f>
        <v>0</v>
      </c>
      <c r="BZ77" s="126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29">
        <f>IF(ISBLANK($CA$3),"",IF(ISBLANK(Tipy!BL71),"-",SUM(BV77:BZ77)))</f>
        <v>0</v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>
        <f>IF(ISBLANK($LL$3),"",IF(ISBLANK(Tipy!JN71),0,IF(AND(Tipy!JN71=Výsledky!$LJ$3,Tipy!JP71=Výsledky!$LL$3),60,0)))</f>
        <v>0</v>
      </c>
      <c r="LH77" s="125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125">
        <f>IF(ISBLANK($LL$3),"",IF(OR(Tipy!JQ71=Výsledky!$LG$6,Tipy!JQ71=Výsledky!$LG$7,Tipy!JQ71=Výsledky!$LG$8,Tipy!JQ71=Výsledky!$LG$9),IF(VLOOKUP(Tipy!JQ71,'Kategórie hráčov'!$A$2:$B$55,2,FALSE)=30,30,20),0))</f>
        <v>0</v>
      </c>
      <c r="LJ77" s="125">
        <f>IF(ISBLANK($LL$3),"",IF(OR(Tipy!JR71=Výsledky!$LJ$6,Tipy!JR71=Výsledky!$LJ$7,Tipy!JR71=Výsledky!$LJ$8,Tipy!JR71=Výsledky!$LJ$9),IF(VLOOKUP(Tipy!JR71,'Kategórie hráčov'!$A$2:$B$55,2,FALSE)=30,30,20),0))</f>
        <v>0</v>
      </c>
      <c r="LK77" s="126">
        <f>IF(ISBLANK($LL$3),"",IF(ISBLANK(Tipy!JN71),0,IF(OR(AND(Tipy!JN71=Výsledky!$LJ$3,OR(Tipy!JP71=Výsledky!$LL$3+1,Tipy!JP71=Výsledky!$LL$3-1)),AND(Tipy!JP71=Výsledky!$LL$3,OR(Tipy!JN71=Výsledky!$LJ$3+1,Tipy!JN71=Výsledky!$LJ$3-1))),10,0)))</f>
        <v>10</v>
      </c>
      <c r="LL77" s="129">
        <f>IF(ISBLANK($LL$3),"",IF(ISBLANK(Tipy!JN71),"-",SUM(LG77:LK77)))</f>
        <v>30</v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>
        <f>IF(ISBLANK($LZ$3),"",IF(ISBLANK(Tipy!JZ71),0,IF(AND(Tipy!JZ71=Výsledky!$LX$3,Tipy!KB71=Výsledky!$LZ$3),60,0)))</f>
        <v>0</v>
      </c>
      <c r="LV77" s="12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5">
        <f>IF(ISBLANK($LZ$3),"",IF(OR(Tipy!KC71=Výsledky!$LU$6,Tipy!KC71=Výsledky!$LU$7,Tipy!KC71=Výsledky!$LU$8,Tipy!KC71=Výsledky!$LU$9),IF(VLOOKUP(Tipy!KC71,'Kategórie hráčov'!$A$2:$B$69,2,FALSE)=30,30,20),0))</f>
        <v>0</v>
      </c>
      <c r="LX77" s="125">
        <f>IF(ISBLANK($LZ$3),"",IF(OR(Tipy!KD71=Výsledky!$LX$6,Tipy!KD71=Výsledky!$LX$7,Tipy!KD71=Výsledky!$LX$8,Tipy!KD71=Výsledky!$LX$9),IF(VLOOKUP(Tipy!KD71,'Kategórie hráčov'!$A$2:$B$69,2,FALSE)=30,30,20),0))</f>
        <v>0</v>
      </c>
      <c r="LY77" s="12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9">
        <f>IF(ISBLANK($LZ$3),"",IF(ISBLANK(Tipy!JZ71),"-",SUM(LU77:LY77)))</f>
        <v>0</v>
      </c>
      <c r="MA77" s="128"/>
      <c r="MB77" s="125">
        <f>IF(ISBLANK($MG$3),"",IF(ISBLANK(Tipy!KF71),0,IF(AND(Tipy!KF71=Výsledky!$ME$3,Tipy!KH71=Výsledky!$MG$3),60,0)))</f>
        <v>0</v>
      </c>
      <c r="MC77" s="125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125">
        <f>IF(ISBLANK($MG$3),"",IF(OR(Tipy!KI71=Výsledky!$MB$6,Tipy!KI71=Výsledky!$MB$7,Tipy!KI71=Výsledky!$MB$8,Tipy!KI71=Výsledky!$MB$9),IF(VLOOKUP(Tipy!KI71,'Kategórie hráčov'!$A$2:$B$55,2,FALSE)=30,30,20),0))</f>
        <v>0</v>
      </c>
      <c r="ME77" s="125">
        <f>IF(ISBLANK($MG$3),"",IF(OR(Tipy!KJ71=Výsledky!$ME$6,Tipy!KJ71=Výsledky!$ME$7,Tipy!KJ71=Výsledky!$ME$8,Tipy!KJ71=Výsledky!$ME$9),IF(VLOOKUP(Tipy!KJ71,'Kategórie hráčov'!$A$2:$B$55,2,FALSE)=30,30,20),0))</f>
        <v>0</v>
      </c>
      <c r="MF77" s="126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29">
        <f>IF(ISBLANK($MG$3),"",IF(ISBLANK(Tipy!KF71),"-",SUM(MB77:MF77)))</f>
        <v>0</v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>
        <f>IF(ISBLANK($MU$3),"",IF(ISBLANK(Tipy!KR71),0,IF(AND(Tipy!KR71=Výsledky!$MS$3,Tipy!KT71=Výsledky!$MU$3),60,0)))</f>
        <v>0</v>
      </c>
      <c r="MQ77" s="125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25">
        <f>IF(ISBLANK($MU$3),"",IF(OR(Tipy!KU71=Výsledky!$MP$6,Tipy!KU71=Výsledky!$MP$7,Tipy!KU71=Výsledky!$MP$8,Tipy!KU71=Výsledky!$MP$9),IF(VLOOKUP(Tipy!KU71,'Kategórie hráčov'!$A$2:$B$55,2,FALSE)=30,30,20),0))</f>
        <v>20</v>
      </c>
      <c r="MS77" s="125">
        <f>IF(ISBLANK($MU$3),"",IF(OR(Tipy!KV71=Výsledky!$MS$6,Tipy!KV71=Výsledky!$MS$7,Tipy!KV71=Výsledky!$MS$8,Tipy!KV71=Výsledky!$MS$9),IF(VLOOKUP(Tipy!KV71,'Kategórie hráčov'!$A$2:$B$55,2,FALSE)=30,30,20),0))</f>
        <v>0</v>
      </c>
      <c r="MT77" s="126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29">
        <f>IF(ISBLANK($MU$3),"",IF(ISBLANK(Tipy!KR71),"-",SUM(MP77:MT77)))</f>
        <v>40</v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>
        <f>IF(ISBLANK($NI$3),"",IF(ISBLANK(Tipy!LD71),0,IF(AND(Tipy!LD71=Výsledky!$NG$3,Tipy!LF71=Výsledky!$NI$3),60,0)))</f>
        <v>0</v>
      </c>
      <c r="NE77" s="125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25">
        <f>IF(ISBLANK($NI$3),"",IF(OR(Tipy!LG71=Výsledky!$ND$6,Tipy!LG71=Výsledky!$ND$7,Tipy!LG71=Výsledky!$ND$8,Tipy!LG71=Výsledky!$ND$9),IF(VLOOKUP(Tipy!LG71,'Kategórie hráčov'!$A$2:$B$55,2,FALSE)=30,30,20),0))</f>
        <v>20</v>
      </c>
      <c r="NG77" s="125">
        <f>IF(ISBLANK($NI$3),"",IF(OR(Tipy!LH71=Výsledky!$NG$6,Tipy!LH71=Výsledky!$NG$7,Tipy!LH71=Výsledky!$NG$8,Tipy!LH71=Výsledky!$NG$9),IF(VLOOKUP(Tipy!LH71,'Kategórie hráčov'!$A$2:$B$55,2,FALSE)=30,30,20),0))</f>
        <v>30</v>
      </c>
      <c r="NH77" s="126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129">
        <f>IF(ISBLANK($NI$3),"",IF(ISBLANK(Tipy!LD71),"-",SUM(ND77:NH77)))</f>
        <v>70</v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>
        <f>IF(ISBLANK($NW$3),"",IF(ISBLANK(Tipy!LP71),0,IF(AND(Tipy!LP71=Výsledky!$NU$3,Tipy!LR71=Výsledky!$NW$3),60,0)))</f>
        <v>0</v>
      </c>
      <c r="NS77" s="125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25">
        <f>IF(ISBLANK($NW$3),"",IF(OR(Tipy!LS71=Výsledky!$NR$6,Tipy!LS71=Výsledky!$NR$7,Tipy!LS71=Výsledky!$NR$8,Tipy!LS71=Výsledky!$NR$9),IF(VLOOKUP(Tipy!LS71,'Kategórie hráčov'!$A$2:$B$55,2,FALSE)=30,30,20),0))</f>
        <v>0</v>
      </c>
      <c r="NU77" s="125">
        <f>IF(ISBLANK($NW$3),"",IF(OR(Tipy!LT71=Výsledky!$NU$6,Tipy!LT71=Výsledky!$NU$7,Tipy!LT71=Výsledky!$NU$8,Tipy!LT71=Výsledky!$NU$9),IF(VLOOKUP(Tipy!LT71,'Kategórie hráčov'!$A$2:$B$55,2,FALSE)=30,30,20),0))</f>
        <v>30</v>
      </c>
      <c r="NV77" s="126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129">
        <f>IF(ISBLANK($NW$3),"",IF(ISBLANK(Tipy!LP71),"-",SUM(NR77:NV77)))</f>
        <v>60</v>
      </c>
      <c r="NX77" s="128"/>
      <c r="NY77" s="125">
        <f>IF(ISBLANK($OD$3),"",IF(ISBLANK(Tipy!LV71),0,IF(AND(Tipy!LV71=Výsledky!$OB$3,Tipy!LX71=Výsledky!$OD$3),60,0)))</f>
        <v>0</v>
      </c>
      <c r="NZ77" s="125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25">
        <f>IF(ISBLANK($OD$3),"",IF(OR(Tipy!LY71=Výsledky!$NY$6,Tipy!LY71=Výsledky!$NY$7,Tipy!LY71=Výsledky!$NY$8,Tipy!LY71=Výsledky!$NY$9),IF(VLOOKUP(Tipy!LY71,'Kategórie hráčov'!$A$2:$B$55,2,FALSE)=30,30,20),0))</f>
        <v>0</v>
      </c>
      <c r="OB77" s="125">
        <f>IF(ISBLANK($OD$3),"",IF(OR(Tipy!LZ71=Výsledky!$OB$6,Tipy!LZ71=Výsledky!$OB$7,Tipy!LZ71=Výsledky!$OB$8,Tipy!LZ71=Výsledky!$OB$9),IF(VLOOKUP(Tipy!LZ71,'Kategórie hráčov'!$A$2:$B$55,2,FALSE)=30,30,20),0))</f>
        <v>30</v>
      </c>
      <c r="OC77" s="126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29">
        <f>IF(ISBLANK($OD$3),"",IF(ISBLANK(Tipy!LV71),"-",SUM(NY77:OC77)))</f>
        <v>50</v>
      </c>
      <c r="OE77" s="128"/>
      <c r="OF77" s="125">
        <f>IF(ISBLANK($OK$3),"",IF(ISBLANK(Tipy!MB71),0,IF(AND(Tipy!MB71=Výsledky!$OI$3,Tipy!MD71=Výsledky!$OK$3),60,0)))</f>
        <v>0</v>
      </c>
      <c r="OG77" s="125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0</v>
      </c>
      <c r="OH77" s="125">
        <f>IF(ISBLANK($OK$3),"",IF(OR(Tipy!ME71=Výsledky!$OF$6,Tipy!ME71=Výsledky!$OF$7,Tipy!ME71=Výsledky!$OF$8,Tipy!ME71=Výsledky!$OF$9),IF(VLOOKUP(Tipy!ME71,'Kategórie hráčov'!$A$2:$B$55,2,FALSE)=30,30,20),0))</f>
        <v>0</v>
      </c>
      <c r="OI77" s="125">
        <f>IF(ISBLANK($OK$3),"",IF(OR(Tipy!MF71=Výsledky!$OI$6,Tipy!MF71=Výsledky!$OI$7,Tipy!MF71=Výsledky!$OI$8,Tipy!MF71=Výsledky!$OI$9),IF(VLOOKUP(Tipy!MF71,'Kategórie hráčov'!$A$2:$B$55,2,FALSE)=30,30,20),0))</f>
        <v>0</v>
      </c>
      <c r="OJ77" s="126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29" t="str">
        <f>IF(ISBLANK($OK$3),"",IF(ISBLANK(Tipy!MB71),"-",SUM(OF77:OJ77)))</f>
        <v>-</v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>
        <f>IF(ISBLANK($OY$3),"",IF(ISBLANK(Tipy!MN71),0,IF(AND(Tipy!MN71=Výsledky!$OW$3,Tipy!MP71=Výsledky!$OY$3),60,0)))</f>
        <v>0</v>
      </c>
      <c r="OU77" s="125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20</v>
      </c>
      <c r="OV77" s="125">
        <f>IF(ISBLANK($OY$3),"",IF(OR(Tipy!MQ71=Výsledky!$OT$6,Tipy!MQ71=Výsledky!$OT$7,Tipy!MQ71=Výsledky!$OT$8,Tipy!MQ71=Výsledky!$OT$9),IF(VLOOKUP(Tipy!MQ71,'Kategórie hráčov'!$A$2:$B$55,2,FALSE)=30,30,20),0))</f>
        <v>0</v>
      </c>
      <c r="OW77" s="125">
        <f>IF(ISBLANK($OY$3),"",IF(OR(Tipy!MR71=Výsledky!$OW$6,Tipy!MR71=Výsledky!$OW$7,Tipy!MR71=Výsledky!$OW$8,Tipy!MR71=Výsledky!$OW$9),IF(VLOOKUP(Tipy!MR71,'Kategórie hráčov'!$A$2:$B$55,2,FALSE)=30,30,20),0))</f>
        <v>0</v>
      </c>
      <c r="OX77" s="126">
        <f>IF(ISBLANK($OY$3),"",IF(ISBLANK(Tipy!MN71),0,IF(OR(AND(Tipy!MN71=Výsledky!$OW$3,OR(Tipy!MP71=Výsledky!$OY$3+1,Tipy!MP71=Výsledky!$OY$3-1)),AND(Tipy!MP71=Výsledky!$OY$3,OR(Tipy!MN71=Výsledky!$OW$3+1,Tipy!MN71=Výsledky!$OW$3-1))),10,0)))</f>
        <v>10</v>
      </c>
      <c r="OY77" s="129">
        <f>IF(ISBLANK($OY$3),"",IF(ISBLANK(Tipy!MN71),"-",SUM(OT77:OX77)))</f>
        <v>30</v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>
        <f>IF(ISBLANK($PM$3),"",IF(ISBLANK(Tipy!MZ71),0,IF(AND(Tipy!MZ71=Výsledky!$PK$3,Tipy!NB71=Výsledky!$PM$3),60,0)))</f>
        <v>0</v>
      </c>
      <c r="PI77" s="125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>0</v>
      </c>
      <c r="PJ77" s="125">
        <f>IF(ISBLANK($PM$3),"",IF(OR(Tipy!NC71=Výsledky!$PH$6,Tipy!NC71=Výsledky!$PH$7,Tipy!NC71=Výsledky!$PH$8,Tipy!NC71=Výsledky!$PH$9),IF(VLOOKUP(Tipy!NC71,'Kategórie hráčov'!$A$2:$B$55,2,FALSE)=30,30,20),0))</f>
        <v>0</v>
      </c>
      <c r="PK77" s="125">
        <f>IF(ISBLANK($PM$3),"",IF(OR(Tipy!ND71=Výsledky!$PK$6,Tipy!ND71=Výsledky!$PK$7,Tipy!ND71=Výsledky!$PK$8,Tipy!ND71=Výsledky!$PK$9),IF(VLOOKUP(Tipy!ND71,'Kategórie hráčov'!$A$2:$B$55,2,FALSE)=30,30,20),0))</f>
        <v>0</v>
      </c>
      <c r="PL77" s="126">
        <f>IF(ISBLANK($PM$3),"",IF(ISBLANK(Tipy!MZ71),0,IF(OR(AND(Tipy!MZ71=Výsledky!$PK$3,OR(Tipy!NB71=Výsledky!$PM$3+1,Tipy!NB71=Výsledky!$PM$3-1)),AND(Tipy!NB71=Výsledky!$PM$3,OR(Tipy!MZ71=Výsledky!$PK$3+1,Tipy!MZ71=Výsledky!$PK$3-1))),10,0)))</f>
        <v>0</v>
      </c>
      <c r="PM77" s="129" t="str">
        <f>IF(ISBLANK($PM$3),"",IF(ISBLANK(Tipy!MZ71),"-",SUM(PH77:PL77)))</f>
        <v>-</v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5" x14ac:dyDescent="0.2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>
        <f>IF(ISBLANK($CA$3),"",IF(ISBLANK(Tipy!BL72),0,IF(AND(Tipy!BL72=Výsledky!$BY$3,Tipy!BN72=Výsledky!$CA$3),60,0)))</f>
        <v>0</v>
      </c>
      <c r="BW78" s="125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125">
        <f>IF(ISBLANK($CA$3),"",IF(OR(Tipy!BO72=Výsledky!$BV$6,Tipy!BO72=Výsledky!$BV$7,Tipy!BO72=Výsledky!$BV$8,Tipy!BO72=Výsledky!$BV$9),IF(VLOOKUP(Tipy!BO72,'Kategórie hráčov'!$A$2:$B$55,2,FALSE)=30,30,20),0))</f>
        <v>0</v>
      </c>
      <c r="BY78" s="125">
        <f>IF(ISBLANK($CA$3),"",IF(OR(Tipy!BP72=Výsledky!$BY$6,Tipy!BP72=Výsledky!$BY$7,Tipy!BP72=Výsledky!$BY$8,Tipy!BP72=Výsledky!$BY$9),IF(VLOOKUP(Tipy!BP72,'Kategórie hráčov'!$A$2:$B$55,2,FALSE)=30,30,20),0))</f>
        <v>0</v>
      </c>
      <c r="BZ78" s="126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29">
        <f>IF(ISBLANK($CA$3),"",IF(ISBLANK(Tipy!BL72),"-",SUM(BV78:BZ78)))</f>
        <v>0</v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>
        <f>IF(ISBLANK($LL$3),"",IF(ISBLANK(Tipy!JN72),0,IF(AND(Tipy!JN72=Výsledky!$LJ$3,Tipy!JP72=Výsledky!$LL$3),60,0)))</f>
        <v>0</v>
      </c>
      <c r="LH78" s="125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25">
        <f>IF(ISBLANK($LL$3),"",IF(OR(Tipy!JQ72=Výsledky!$LG$6,Tipy!JQ72=Výsledky!$LG$7,Tipy!JQ72=Výsledky!$LG$8,Tipy!JQ72=Výsledky!$LG$9),IF(VLOOKUP(Tipy!JQ72,'Kategórie hráčov'!$A$2:$B$55,2,FALSE)=30,30,20),0))</f>
        <v>20</v>
      </c>
      <c r="LJ78" s="125">
        <f>IF(ISBLANK($LL$3),"",IF(OR(Tipy!JR72=Výsledky!$LJ$6,Tipy!JR72=Výsledky!$LJ$7,Tipy!JR72=Výsledky!$LJ$8,Tipy!JR72=Výsledky!$LJ$9),IF(VLOOKUP(Tipy!JR72,'Kategórie hráčov'!$A$2:$B$55,2,FALSE)=30,30,20),0))</f>
        <v>0</v>
      </c>
      <c r="LK78" s="126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129">
        <f>IF(ISBLANK($LL$3),"",IF(ISBLANK(Tipy!JN72),"-",SUM(LG78:LK78)))</f>
        <v>40</v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>
        <f>IF(ISBLANK($LZ$3),"",IF(ISBLANK(Tipy!JZ72),0,IF(AND(Tipy!JZ72=Výsledky!$LX$3,Tipy!KB72=Výsledky!$LZ$3),60,0)))</f>
        <v>0</v>
      </c>
      <c r="LV78" s="12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5">
        <f>IF(ISBLANK($LZ$3),"",IF(OR(Tipy!KC72=Výsledky!$LU$6,Tipy!KC72=Výsledky!$LU$7,Tipy!KC72=Výsledky!$LU$8,Tipy!KC72=Výsledky!$LU$9),IF(VLOOKUP(Tipy!KC72,'Kategórie hráčov'!$A$2:$B$69,2,FALSE)=30,30,20),0))</f>
        <v>20</v>
      </c>
      <c r="LX78" s="125">
        <f>IF(ISBLANK($LZ$3),"",IF(OR(Tipy!KD72=Výsledky!$LX$6,Tipy!KD72=Výsledky!$LX$7,Tipy!KD72=Výsledky!$LX$8,Tipy!KD72=Výsledky!$LX$9),IF(VLOOKUP(Tipy!KD72,'Kategórie hráčov'!$A$2:$B$69,2,FALSE)=30,30,20),0))</f>
        <v>0</v>
      </c>
      <c r="LY78" s="12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9">
        <f>IF(ISBLANK($LZ$3),"",IF(ISBLANK(Tipy!JZ72),"-",SUM(LU78:LY78)))</f>
        <v>20</v>
      </c>
      <c r="MA78" s="128"/>
      <c r="MB78" s="125">
        <f>IF(ISBLANK($MG$3),"",IF(ISBLANK(Tipy!KF72),0,IF(AND(Tipy!KF72=Výsledky!$ME$3,Tipy!KH72=Výsledky!$MG$3),60,0)))</f>
        <v>0</v>
      </c>
      <c r="MC78" s="125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125">
        <f>IF(ISBLANK($MG$3),"",IF(OR(Tipy!KI72=Výsledky!$MB$6,Tipy!KI72=Výsledky!$MB$7,Tipy!KI72=Výsledky!$MB$8,Tipy!KI72=Výsledky!$MB$9),IF(VLOOKUP(Tipy!KI72,'Kategórie hráčov'!$A$2:$B$55,2,FALSE)=30,30,20),0))</f>
        <v>20</v>
      </c>
      <c r="ME78" s="125">
        <f>IF(ISBLANK($MG$3),"",IF(OR(Tipy!KJ72=Výsledky!$ME$6,Tipy!KJ72=Výsledky!$ME$7,Tipy!KJ72=Výsledky!$ME$8,Tipy!KJ72=Výsledky!$ME$9),IF(VLOOKUP(Tipy!KJ72,'Kategórie hráčov'!$A$2:$B$55,2,FALSE)=30,30,20),0))</f>
        <v>0</v>
      </c>
      <c r="MF78" s="126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29">
        <f>IF(ISBLANK($MG$3),"",IF(ISBLANK(Tipy!KF72),"-",SUM(MB78:MF78)))</f>
        <v>30</v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>
        <f>IF(ISBLANK($MU$3),"",IF(ISBLANK(Tipy!KR72),0,IF(AND(Tipy!KR72=Výsledky!$MS$3,Tipy!KT72=Výsledky!$MU$3),60,0)))</f>
        <v>0</v>
      </c>
      <c r="MQ78" s="125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20</v>
      </c>
      <c r="MR78" s="125">
        <f>IF(ISBLANK($MU$3),"",IF(OR(Tipy!KU72=Výsledky!$MP$6,Tipy!KU72=Výsledky!$MP$7,Tipy!KU72=Výsledky!$MP$8,Tipy!KU72=Výsledky!$MP$9),IF(VLOOKUP(Tipy!KU72,'Kategórie hráčov'!$A$2:$B$55,2,FALSE)=30,30,20),0))</f>
        <v>20</v>
      </c>
      <c r="MS78" s="125">
        <f>IF(ISBLANK($MU$3),"",IF(OR(Tipy!KV72=Výsledky!$MS$6,Tipy!KV72=Výsledky!$MS$7,Tipy!KV72=Výsledky!$MS$8,Tipy!KV72=Výsledky!$MS$9),IF(VLOOKUP(Tipy!KV72,'Kategórie hráčov'!$A$2:$B$55,2,FALSE)=30,30,20),0))</f>
        <v>30</v>
      </c>
      <c r="MT78" s="126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129">
        <f>IF(ISBLANK($MU$3),"",IF(ISBLANK(Tipy!KR72),"-",SUM(MP78:MT78)))</f>
        <v>70</v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>
        <f>IF(ISBLANK($NI$3),"",IF(ISBLANK(Tipy!LD72),0,IF(AND(Tipy!LD72=Výsledky!$NG$3,Tipy!LF72=Výsledky!$NI$3),60,0)))</f>
        <v>0</v>
      </c>
      <c r="NE78" s="125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20</v>
      </c>
      <c r="NF78" s="125">
        <f>IF(ISBLANK($NI$3),"",IF(OR(Tipy!LG72=Výsledky!$ND$6,Tipy!LG72=Výsledky!$ND$7,Tipy!LG72=Výsledky!$ND$8,Tipy!LG72=Výsledky!$ND$9),IF(VLOOKUP(Tipy!LG72,'Kategórie hráčov'!$A$2:$B$55,2,FALSE)=30,30,20),0))</f>
        <v>0</v>
      </c>
      <c r="NG78" s="125">
        <f>IF(ISBLANK($NI$3),"",IF(OR(Tipy!LH72=Výsledky!$NG$6,Tipy!LH72=Výsledky!$NG$7,Tipy!LH72=Výsledky!$NG$8,Tipy!LH72=Výsledky!$NG$9),IF(VLOOKUP(Tipy!LH72,'Kategórie hráčov'!$A$2:$B$55,2,FALSE)=30,30,20),0))</f>
        <v>30</v>
      </c>
      <c r="NH78" s="126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29">
        <f>IF(ISBLANK($NI$3),"",IF(ISBLANK(Tipy!LD72),"-",SUM(ND78:NH78)))</f>
        <v>50</v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>
        <f>IF(ISBLANK($NW$3),"",IF(ISBLANK(Tipy!LP72),0,IF(AND(Tipy!LP72=Výsledky!$NU$3,Tipy!LR72=Výsledky!$NW$3),60,0)))</f>
        <v>60</v>
      </c>
      <c r="NS78" s="125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125">
        <f>IF(ISBLANK($NW$3),"",IF(OR(Tipy!LS72=Výsledky!$NR$6,Tipy!LS72=Výsledky!$NR$7,Tipy!LS72=Výsledky!$NR$8,Tipy!LS72=Výsledky!$NR$9),IF(VLOOKUP(Tipy!LS72,'Kategórie hráčov'!$A$2:$B$55,2,FALSE)=30,30,20),0))</f>
        <v>0</v>
      </c>
      <c r="NU78" s="125">
        <f>IF(ISBLANK($NW$3),"",IF(OR(Tipy!LT72=Výsledky!$NU$6,Tipy!LT72=Výsledky!$NU$7,Tipy!LT72=Výsledky!$NU$8,Tipy!LT72=Výsledky!$NU$9),IF(VLOOKUP(Tipy!LT72,'Kategórie hráčov'!$A$2:$B$55,2,FALSE)=30,30,20),0))</f>
        <v>30</v>
      </c>
      <c r="NV78" s="126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129">
        <f>IF(ISBLANK($NW$3),"",IF(ISBLANK(Tipy!LP72),"-",SUM(NR78:NV78)))</f>
        <v>90</v>
      </c>
      <c r="NX78" s="128"/>
      <c r="NY78" s="125">
        <f>IF(ISBLANK($OD$3),"",IF(ISBLANK(Tipy!LV72),0,IF(AND(Tipy!LV72=Výsledky!$OB$3,Tipy!LX72=Výsledky!$OD$3),60,0)))</f>
        <v>0</v>
      </c>
      <c r="NZ78" s="125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25">
        <f>IF(ISBLANK($OD$3),"",IF(OR(Tipy!LY72=Výsledky!$NY$6,Tipy!LY72=Výsledky!$NY$7,Tipy!LY72=Výsledky!$NY$8,Tipy!LY72=Výsledky!$NY$9),IF(VLOOKUP(Tipy!LY72,'Kategórie hráčov'!$A$2:$B$55,2,FALSE)=30,30,20),0))</f>
        <v>0</v>
      </c>
      <c r="OB78" s="125">
        <f>IF(ISBLANK($OD$3),"",IF(OR(Tipy!LZ72=Výsledky!$OB$6,Tipy!LZ72=Výsledky!$OB$7,Tipy!LZ72=Výsledky!$OB$8,Tipy!LZ72=Výsledky!$OB$9),IF(VLOOKUP(Tipy!LZ72,'Kategórie hráčov'!$A$2:$B$55,2,FALSE)=30,30,20),0))</f>
        <v>30</v>
      </c>
      <c r="OC78" s="126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129">
        <f>IF(ISBLANK($OD$3),"",IF(ISBLANK(Tipy!LV72),"-",SUM(NY78:OC78)))</f>
        <v>50</v>
      </c>
      <c r="OE78" s="128"/>
      <c r="OF78" s="125">
        <f>IF(ISBLANK($OK$3),"",IF(ISBLANK(Tipy!MB72),0,IF(AND(Tipy!MB72=Výsledky!$OI$3,Tipy!MD72=Výsledky!$OK$3),60,0)))</f>
        <v>0</v>
      </c>
      <c r="OG78" s="125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25">
        <f>IF(ISBLANK($OK$3),"",IF(OR(Tipy!ME72=Výsledky!$OF$6,Tipy!ME72=Výsledky!$OF$7,Tipy!ME72=Výsledky!$OF$8,Tipy!ME72=Výsledky!$OF$9),IF(VLOOKUP(Tipy!ME72,'Kategórie hráčov'!$A$2:$B$55,2,FALSE)=30,30,20),0))</f>
        <v>20</v>
      </c>
      <c r="OI78" s="125">
        <f>IF(ISBLANK($OK$3),"",IF(OR(Tipy!MF72=Výsledky!$OI$6,Tipy!MF72=Výsledky!$OI$7,Tipy!MF72=Výsledky!$OI$8,Tipy!MF72=Výsledky!$OI$9),IF(VLOOKUP(Tipy!MF72,'Kategórie hráčov'!$A$2:$B$55,2,FALSE)=30,30,20),0))</f>
        <v>0</v>
      </c>
      <c r="OJ78" s="126">
        <f>IF(ISBLANK($OK$3),"",IF(ISBLANK(Tipy!MB72),0,IF(OR(AND(Tipy!MB72=Výsledky!$OI$3,OR(Tipy!MD72=Výsledky!$OK$3+1,Tipy!MD72=Výsledky!$OK$3-1)),AND(Tipy!MD72=Výsledky!$OK$3,OR(Tipy!MB72=Výsledky!$OI$3+1,Tipy!MB72=Výsledky!$OI$3-1))),10,0)))</f>
        <v>10</v>
      </c>
      <c r="OK78" s="129">
        <f>IF(ISBLANK($OK$3),"",IF(ISBLANK(Tipy!MB72),"-",SUM(OF78:OJ78)))</f>
        <v>50</v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>
        <f>IF(ISBLANK($OY$3),"",IF(ISBLANK(Tipy!MN72),0,IF(AND(Tipy!MN72=Výsledky!$OW$3,Tipy!MP72=Výsledky!$OY$3),60,0)))</f>
        <v>0</v>
      </c>
      <c r="OU78" s="125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20</v>
      </c>
      <c r="OV78" s="125">
        <f>IF(ISBLANK($OY$3),"",IF(OR(Tipy!MQ72=Výsledky!$OT$6,Tipy!MQ72=Výsledky!$OT$7,Tipy!MQ72=Výsledky!$OT$8,Tipy!MQ72=Výsledky!$OT$9),IF(VLOOKUP(Tipy!MQ72,'Kategórie hráčov'!$A$2:$B$55,2,FALSE)=30,30,20),0))</f>
        <v>0</v>
      </c>
      <c r="OW78" s="125">
        <f>IF(ISBLANK($OY$3),"",IF(OR(Tipy!MR72=Výsledky!$OW$6,Tipy!MR72=Výsledky!$OW$7,Tipy!MR72=Výsledky!$OW$8,Tipy!MR72=Výsledky!$OW$9),IF(VLOOKUP(Tipy!MR72,'Kategórie hráčov'!$A$2:$B$55,2,FALSE)=30,30,20),0))</f>
        <v>0</v>
      </c>
      <c r="OX78" s="126">
        <f>IF(ISBLANK($OY$3),"",IF(ISBLANK(Tipy!MN72),0,IF(OR(AND(Tipy!MN72=Výsledky!$OW$3,OR(Tipy!MP72=Výsledky!$OY$3+1,Tipy!MP72=Výsledky!$OY$3-1)),AND(Tipy!MP72=Výsledky!$OY$3,OR(Tipy!MN72=Výsledky!$OW$3+1,Tipy!MN72=Výsledky!$OW$3-1))),10,0)))</f>
        <v>10</v>
      </c>
      <c r="OY78" s="129">
        <f>IF(ISBLANK($OY$3),"",IF(ISBLANK(Tipy!MN72),"-",SUM(OT78:OX78)))</f>
        <v>30</v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>
        <f>IF(ISBLANK($PM$3),"",IF(ISBLANK(Tipy!MZ72),0,IF(AND(Tipy!MZ72=Výsledky!$PK$3,Tipy!NB72=Výsledky!$PM$3),60,0)))</f>
        <v>0</v>
      </c>
      <c r="PI78" s="125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>0</v>
      </c>
      <c r="PJ78" s="125">
        <f>IF(ISBLANK($PM$3),"",IF(OR(Tipy!NC72=Výsledky!$PH$6,Tipy!NC72=Výsledky!$PH$7,Tipy!NC72=Výsledky!$PH$8,Tipy!NC72=Výsledky!$PH$9),IF(VLOOKUP(Tipy!NC72,'Kategórie hráčov'!$A$2:$B$55,2,FALSE)=30,30,20),0))</f>
        <v>0</v>
      </c>
      <c r="PK78" s="125">
        <f>IF(ISBLANK($PM$3),"",IF(OR(Tipy!ND72=Výsledky!$PK$6,Tipy!ND72=Výsledky!$PK$7,Tipy!ND72=Výsledky!$PK$8,Tipy!ND72=Výsledky!$PK$9),IF(VLOOKUP(Tipy!ND72,'Kategórie hráčov'!$A$2:$B$55,2,FALSE)=30,30,20),0))</f>
        <v>0</v>
      </c>
      <c r="PL78" s="126">
        <f>IF(ISBLANK($PM$3),"",IF(ISBLANK(Tipy!MZ72),0,IF(OR(AND(Tipy!MZ72=Výsledky!$PK$3,OR(Tipy!NB72=Výsledky!$PM$3+1,Tipy!NB72=Výsledky!$PM$3-1)),AND(Tipy!NB72=Výsledky!$PM$3,OR(Tipy!MZ72=Výsledky!$PK$3+1,Tipy!MZ72=Výsledky!$PK$3-1))),10,0)))</f>
        <v>10</v>
      </c>
      <c r="PM78" s="129">
        <f>IF(ISBLANK($PM$3),"",IF(ISBLANK(Tipy!MZ72),"-",SUM(PH78:PL78)))</f>
        <v>10</v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5" x14ac:dyDescent="0.2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>
        <f>IF(ISBLANK($CA$3),"",IF(ISBLANK(Tipy!BL73),0,IF(AND(Tipy!BL73=Výsledky!$BY$3,Tipy!BN73=Výsledky!$CA$3),60,0)))</f>
        <v>0</v>
      </c>
      <c r="BW79" s="125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0</v>
      </c>
      <c r="BX79" s="125">
        <f>IF(ISBLANK($CA$3),"",IF(OR(Tipy!BO73=Výsledky!$BV$6,Tipy!BO73=Výsledky!$BV$7,Tipy!BO73=Výsledky!$BV$8,Tipy!BO73=Výsledky!$BV$9),IF(VLOOKUP(Tipy!BO73,'Kategórie hráčov'!$A$2:$B$55,2,FALSE)=30,30,20),0))</f>
        <v>0</v>
      </c>
      <c r="BY79" s="125">
        <f>IF(ISBLANK($CA$3),"",IF(OR(Tipy!BP73=Výsledky!$BY$6,Tipy!BP73=Výsledky!$BY$7,Tipy!BP73=Výsledky!$BY$8,Tipy!BP73=Výsledky!$BY$9),IF(VLOOKUP(Tipy!BP73,'Kategórie hráčov'!$A$2:$B$55,2,FALSE)=30,30,20),0))</f>
        <v>0</v>
      </c>
      <c r="BZ79" s="126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29" t="str">
        <f>IF(ISBLANK($CA$3),"",IF(ISBLANK(Tipy!BL73),"-",SUM(BV79:BZ79)))</f>
        <v>-</v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>
        <f>IF(ISBLANK($LL$3),"",IF(ISBLANK(Tipy!JN73),0,IF(AND(Tipy!JN73=Výsledky!$LJ$3,Tipy!JP73=Výsledky!$LL$3),60,0)))</f>
        <v>0</v>
      </c>
      <c r="LH79" s="125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25">
        <f>IF(ISBLANK($LL$3),"",IF(OR(Tipy!JQ73=Výsledky!$LG$6,Tipy!JQ73=Výsledky!$LG$7,Tipy!JQ73=Výsledky!$LG$8,Tipy!JQ73=Výsledky!$LG$9),IF(VLOOKUP(Tipy!JQ73,'Kategórie hráčov'!$A$2:$B$55,2,FALSE)=30,30,20),0))</f>
        <v>0</v>
      </c>
      <c r="LJ79" s="125">
        <f>IF(ISBLANK($LL$3),"",IF(OR(Tipy!JR73=Výsledky!$LJ$6,Tipy!JR73=Výsledky!$LJ$7,Tipy!JR73=Výsledky!$LJ$8,Tipy!JR73=Výsledky!$LJ$9),IF(VLOOKUP(Tipy!JR73,'Kategórie hráčov'!$A$2:$B$55,2,FALSE)=30,30,20),0))</f>
        <v>0</v>
      </c>
      <c r="LK79" s="126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29" t="str">
        <f>IF(ISBLANK($LL$3),"",IF(ISBLANK(Tipy!JN73),"-",SUM(LG79:LK79)))</f>
        <v>-</v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>
        <f>IF(ISBLANK($LZ$3),"",IF(ISBLANK(Tipy!JZ73),0,IF(AND(Tipy!JZ73=Výsledky!$LX$3,Tipy!KB73=Výsledky!$LZ$3),60,0)))</f>
        <v>0</v>
      </c>
      <c r="LV79" s="12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5">
        <f>IF(ISBLANK($LZ$3),"",IF(OR(Tipy!KC73=Výsledky!$LU$6,Tipy!KC73=Výsledky!$LU$7,Tipy!KC73=Výsledky!$LU$8,Tipy!KC73=Výsledky!$LU$9),IF(VLOOKUP(Tipy!KC73,'Kategórie hráčov'!$A$2:$B$69,2,FALSE)=30,30,20),0))</f>
        <v>0</v>
      </c>
      <c r="LX79" s="125">
        <f>IF(ISBLANK($LZ$3),"",IF(OR(Tipy!KD73=Výsledky!$LX$6,Tipy!KD73=Výsledky!$LX$7,Tipy!KD73=Výsledky!$LX$8,Tipy!KD73=Výsledky!$LX$9),IF(VLOOKUP(Tipy!KD73,'Kategórie hráčov'!$A$2:$B$69,2,FALSE)=30,30,20),0))</f>
        <v>0</v>
      </c>
      <c r="LY79" s="12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9" t="str">
        <f>IF(ISBLANK($LZ$3),"",IF(ISBLANK(Tipy!JZ73),"-",SUM(LU79:LY79)))</f>
        <v>-</v>
      </c>
      <c r="MA79" s="128"/>
      <c r="MB79" s="125">
        <f>IF(ISBLANK($MG$3),"",IF(ISBLANK(Tipy!KF73),0,IF(AND(Tipy!KF73=Výsledky!$ME$3,Tipy!KH73=Výsledky!$MG$3),60,0)))</f>
        <v>0</v>
      </c>
      <c r="MC79" s="125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25">
        <f>IF(ISBLANK($MG$3),"",IF(OR(Tipy!KI73=Výsledky!$MB$6,Tipy!KI73=Výsledky!$MB$7,Tipy!KI73=Výsledky!$MB$8,Tipy!KI73=Výsledky!$MB$9),IF(VLOOKUP(Tipy!KI73,'Kategórie hráčov'!$A$2:$B$55,2,FALSE)=30,30,20),0))</f>
        <v>0</v>
      </c>
      <c r="ME79" s="125">
        <f>IF(ISBLANK($MG$3),"",IF(OR(Tipy!KJ73=Výsledky!$ME$6,Tipy!KJ73=Výsledky!$ME$7,Tipy!KJ73=Výsledky!$ME$8,Tipy!KJ73=Výsledky!$ME$9),IF(VLOOKUP(Tipy!KJ73,'Kategórie hráčov'!$A$2:$B$55,2,FALSE)=30,30,20),0))</f>
        <v>0</v>
      </c>
      <c r="MF79" s="126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29" t="str">
        <f>IF(ISBLANK($MG$3),"",IF(ISBLANK(Tipy!KF73),"-",SUM(MB79:MF79)))</f>
        <v>-</v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>
        <f>IF(ISBLANK($MU$3),"",IF(ISBLANK(Tipy!KR73),0,IF(AND(Tipy!KR73=Výsledky!$MS$3,Tipy!KT73=Výsledky!$MU$3),60,0)))</f>
        <v>0</v>
      </c>
      <c r="MQ79" s="125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25">
        <f>IF(ISBLANK($MU$3),"",IF(OR(Tipy!KU73=Výsledky!$MP$6,Tipy!KU73=Výsledky!$MP$7,Tipy!KU73=Výsledky!$MP$8,Tipy!KU73=Výsledky!$MP$9),IF(VLOOKUP(Tipy!KU73,'Kategórie hráčov'!$A$2:$B$55,2,FALSE)=30,30,20),0))</f>
        <v>0</v>
      </c>
      <c r="MS79" s="125">
        <f>IF(ISBLANK($MU$3),"",IF(OR(Tipy!KV73=Výsledky!$MS$6,Tipy!KV73=Výsledky!$MS$7,Tipy!KV73=Výsledky!$MS$8,Tipy!KV73=Výsledky!$MS$9),IF(VLOOKUP(Tipy!KV73,'Kategórie hráčov'!$A$2:$B$55,2,FALSE)=30,30,20),0))</f>
        <v>0</v>
      </c>
      <c r="MT79" s="126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29" t="str">
        <f>IF(ISBLANK($MU$3),"",IF(ISBLANK(Tipy!KR73),"-",SUM(MP79:MT79)))</f>
        <v>-</v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>
        <f>IF(ISBLANK($NI$3),"",IF(ISBLANK(Tipy!LD73),0,IF(AND(Tipy!LD73=Výsledky!$NG$3,Tipy!LF73=Výsledky!$NI$3),60,0)))</f>
        <v>0</v>
      </c>
      <c r="NE79" s="125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25">
        <f>IF(ISBLANK($NI$3),"",IF(OR(Tipy!LG73=Výsledky!$ND$6,Tipy!LG73=Výsledky!$ND$7,Tipy!LG73=Výsledky!$ND$8,Tipy!LG73=Výsledky!$ND$9),IF(VLOOKUP(Tipy!LG73,'Kategórie hráčov'!$A$2:$B$55,2,FALSE)=30,30,20),0))</f>
        <v>0</v>
      </c>
      <c r="NG79" s="125">
        <f>IF(ISBLANK($NI$3),"",IF(OR(Tipy!LH73=Výsledky!$NG$6,Tipy!LH73=Výsledky!$NG$7,Tipy!LH73=Výsledky!$NG$8,Tipy!LH73=Výsledky!$NG$9),IF(VLOOKUP(Tipy!LH73,'Kategórie hráčov'!$A$2:$B$55,2,FALSE)=30,30,20),0))</f>
        <v>0</v>
      </c>
      <c r="NH79" s="126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29" t="str">
        <f>IF(ISBLANK($NI$3),"",IF(ISBLANK(Tipy!LD73),"-",SUM(ND79:NH79)))</f>
        <v>-</v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>
        <f>IF(ISBLANK($NW$3),"",IF(ISBLANK(Tipy!LP73),0,IF(AND(Tipy!LP73=Výsledky!$NU$3,Tipy!LR73=Výsledky!$NW$3),60,0)))</f>
        <v>0</v>
      </c>
      <c r="NS79" s="125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25">
        <f>IF(ISBLANK($NW$3),"",IF(OR(Tipy!LS73=Výsledky!$NR$6,Tipy!LS73=Výsledky!$NR$7,Tipy!LS73=Výsledky!$NR$8,Tipy!LS73=Výsledky!$NR$9),IF(VLOOKUP(Tipy!LS73,'Kategórie hráčov'!$A$2:$B$55,2,FALSE)=30,30,20),0))</f>
        <v>0</v>
      </c>
      <c r="NU79" s="125">
        <f>IF(ISBLANK($NW$3),"",IF(OR(Tipy!LT73=Výsledky!$NU$6,Tipy!LT73=Výsledky!$NU$7,Tipy!LT73=Výsledky!$NU$8,Tipy!LT73=Výsledky!$NU$9),IF(VLOOKUP(Tipy!LT73,'Kategórie hráčov'!$A$2:$B$55,2,FALSE)=30,30,20),0))</f>
        <v>0</v>
      </c>
      <c r="NV79" s="126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29" t="str">
        <f>IF(ISBLANK($NW$3),"",IF(ISBLANK(Tipy!LP73),"-",SUM(NR79:NV79)))</f>
        <v>-</v>
      </c>
      <c r="NX79" s="128"/>
      <c r="NY79" s="125">
        <f>IF(ISBLANK($OD$3),"",IF(ISBLANK(Tipy!LV73),0,IF(AND(Tipy!LV73=Výsledky!$OB$3,Tipy!LX73=Výsledky!$OD$3),60,0)))</f>
        <v>0</v>
      </c>
      <c r="NZ79" s="125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25">
        <f>IF(ISBLANK($OD$3),"",IF(OR(Tipy!LY73=Výsledky!$NY$6,Tipy!LY73=Výsledky!$NY$7,Tipy!LY73=Výsledky!$NY$8,Tipy!LY73=Výsledky!$NY$9),IF(VLOOKUP(Tipy!LY73,'Kategórie hráčov'!$A$2:$B$55,2,FALSE)=30,30,20),0))</f>
        <v>0</v>
      </c>
      <c r="OB79" s="125">
        <f>IF(ISBLANK($OD$3),"",IF(OR(Tipy!LZ73=Výsledky!$OB$6,Tipy!LZ73=Výsledky!$OB$7,Tipy!LZ73=Výsledky!$OB$8,Tipy!LZ73=Výsledky!$OB$9),IF(VLOOKUP(Tipy!LZ73,'Kategórie hráčov'!$A$2:$B$55,2,FALSE)=30,30,20),0))</f>
        <v>0</v>
      </c>
      <c r="OC79" s="126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29" t="str">
        <f>IF(ISBLANK($OD$3),"",IF(ISBLANK(Tipy!LV73),"-",SUM(NY79:OC79)))</f>
        <v>-</v>
      </c>
      <c r="OE79" s="128"/>
      <c r="OF79" s="125">
        <f>IF(ISBLANK($OK$3),"",IF(ISBLANK(Tipy!MB73),0,IF(AND(Tipy!MB73=Výsledky!$OI$3,Tipy!MD73=Výsledky!$OK$3),60,0)))</f>
        <v>0</v>
      </c>
      <c r="OG79" s="125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25">
        <f>IF(ISBLANK($OK$3),"",IF(OR(Tipy!ME73=Výsledky!$OF$6,Tipy!ME73=Výsledky!$OF$7,Tipy!ME73=Výsledky!$OF$8,Tipy!ME73=Výsledky!$OF$9),IF(VLOOKUP(Tipy!ME73,'Kategórie hráčov'!$A$2:$B$55,2,FALSE)=30,30,20),0))</f>
        <v>0</v>
      </c>
      <c r="OI79" s="125">
        <f>IF(ISBLANK($OK$3),"",IF(OR(Tipy!MF73=Výsledky!$OI$6,Tipy!MF73=Výsledky!$OI$7,Tipy!MF73=Výsledky!$OI$8,Tipy!MF73=Výsledky!$OI$9),IF(VLOOKUP(Tipy!MF73,'Kategórie hráčov'!$A$2:$B$55,2,FALSE)=30,30,20),0))</f>
        <v>0</v>
      </c>
      <c r="OJ79" s="126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29" t="str">
        <f>IF(ISBLANK($OK$3),"",IF(ISBLANK(Tipy!MB73),"-",SUM(OF79:OJ79)))</f>
        <v>-</v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>
        <f>IF(ISBLANK($OY$3),"",IF(ISBLANK(Tipy!MN73),0,IF(AND(Tipy!MN73=Výsledky!$OW$3,Tipy!MP73=Výsledky!$OY$3),60,0)))</f>
        <v>0</v>
      </c>
      <c r="OU79" s="125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125">
        <f>IF(ISBLANK($OY$3),"",IF(OR(Tipy!MQ73=Výsledky!$OT$6,Tipy!MQ73=Výsledky!$OT$7,Tipy!MQ73=Výsledky!$OT$8,Tipy!MQ73=Výsledky!$OT$9),IF(VLOOKUP(Tipy!MQ73,'Kategórie hráčov'!$A$2:$B$55,2,FALSE)=30,30,20),0))</f>
        <v>0</v>
      </c>
      <c r="OW79" s="125">
        <f>IF(ISBLANK($OY$3),"",IF(OR(Tipy!MR73=Výsledky!$OW$6,Tipy!MR73=Výsledky!$OW$7,Tipy!MR73=Výsledky!$OW$8,Tipy!MR73=Výsledky!$OW$9),IF(VLOOKUP(Tipy!MR73,'Kategórie hráčov'!$A$2:$B$55,2,FALSE)=30,30,20),0))</f>
        <v>0</v>
      </c>
      <c r="OX79" s="126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129" t="str">
        <f>IF(ISBLANK($OY$3),"",IF(ISBLANK(Tipy!MN73),"-",SUM(OT79:OX79)))</f>
        <v>-</v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>
        <f>IF(ISBLANK($PM$3),"",IF(ISBLANK(Tipy!MZ73),0,IF(AND(Tipy!MZ73=Výsledky!$PK$3,Tipy!NB73=Výsledky!$PM$3),60,0)))</f>
        <v>0</v>
      </c>
      <c r="PI79" s="125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>0</v>
      </c>
      <c r="PJ79" s="125">
        <f>IF(ISBLANK($PM$3),"",IF(OR(Tipy!NC73=Výsledky!$PH$6,Tipy!NC73=Výsledky!$PH$7,Tipy!NC73=Výsledky!$PH$8,Tipy!NC73=Výsledky!$PH$9),IF(VLOOKUP(Tipy!NC73,'Kategórie hráčov'!$A$2:$B$55,2,FALSE)=30,30,20),0))</f>
        <v>0</v>
      </c>
      <c r="PK79" s="125">
        <f>IF(ISBLANK($PM$3),"",IF(OR(Tipy!ND73=Výsledky!$PK$6,Tipy!ND73=Výsledky!$PK$7,Tipy!ND73=Výsledky!$PK$8,Tipy!ND73=Výsledky!$PK$9),IF(VLOOKUP(Tipy!ND73,'Kategórie hráčov'!$A$2:$B$55,2,FALSE)=30,30,20),0))</f>
        <v>0</v>
      </c>
      <c r="PL79" s="126">
        <f>IF(ISBLANK($PM$3),"",IF(ISBLANK(Tipy!MZ73),0,IF(OR(AND(Tipy!MZ73=Výsledky!$PK$3,OR(Tipy!NB73=Výsledky!$PM$3+1,Tipy!NB73=Výsledky!$PM$3-1)),AND(Tipy!NB73=Výsledky!$PM$3,OR(Tipy!MZ73=Výsledky!$PK$3+1,Tipy!MZ73=Výsledky!$PK$3-1))),10,0)))</f>
        <v>0</v>
      </c>
      <c r="PM79" s="129" t="str">
        <f>IF(ISBLANK($PM$3),"",IF(ISBLANK(Tipy!MZ73),"-",SUM(PH79:PL79)))</f>
        <v>-</v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5" x14ac:dyDescent="0.2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>
        <f>IF(ISBLANK($CA$3),"",IF(ISBLANK(Tipy!BL74),0,IF(AND(Tipy!BL74=Výsledky!$BY$3,Tipy!BN74=Výsledky!$CA$3),60,0)))</f>
        <v>0</v>
      </c>
      <c r="BW80" s="125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125">
        <f>IF(ISBLANK($CA$3),"",IF(OR(Tipy!BO74=Výsledky!$BV$6,Tipy!BO74=Výsledky!$BV$7,Tipy!BO74=Výsledky!$BV$8,Tipy!BO74=Výsledky!$BV$9),IF(VLOOKUP(Tipy!BO74,'Kategórie hráčov'!$A$2:$B$55,2,FALSE)=30,30,20),0))</f>
        <v>0</v>
      </c>
      <c r="BY80" s="125">
        <f>IF(ISBLANK($CA$3),"",IF(OR(Tipy!BP74=Výsledky!$BY$6,Tipy!BP74=Výsledky!$BY$7,Tipy!BP74=Výsledky!$BY$8,Tipy!BP74=Výsledky!$BY$9),IF(VLOOKUP(Tipy!BP74,'Kategórie hráčov'!$A$2:$B$55,2,FALSE)=30,30,20),0))</f>
        <v>0</v>
      </c>
      <c r="BZ80" s="126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29" t="str">
        <f>IF(ISBLANK($CA$3),"",IF(ISBLANK(Tipy!BL74),"-",SUM(BV80:BZ80)))</f>
        <v>-</v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>
        <f>IF(ISBLANK($LL$3),"",IF(ISBLANK(Tipy!JN74),0,IF(AND(Tipy!JN74=Výsledky!$LJ$3,Tipy!JP74=Výsledky!$LL$3),60,0)))</f>
        <v>0</v>
      </c>
      <c r="LH80" s="125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125">
        <f>IF(ISBLANK($LL$3),"",IF(OR(Tipy!JQ74=Výsledky!$LG$6,Tipy!JQ74=Výsledky!$LG$7,Tipy!JQ74=Výsledky!$LG$8,Tipy!JQ74=Výsledky!$LG$9),IF(VLOOKUP(Tipy!JQ74,'Kategórie hráčov'!$A$2:$B$55,2,FALSE)=30,30,20),0))</f>
        <v>0</v>
      </c>
      <c r="LJ80" s="125">
        <f>IF(ISBLANK($LL$3),"",IF(OR(Tipy!JR74=Výsledky!$LJ$6,Tipy!JR74=Výsledky!$LJ$7,Tipy!JR74=Výsledky!$LJ$8,Tipy!JR74=Výsledky!$LJ$9),IF(VLOOKUP(Tipy!JR74,'Kategórie hráčov'!$A$2:$B$55,2,FALSE)=30,30,20),0))</f>
        <v>0</v>
      </c>
      <c r="LK80" s="126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129" t="str">
        <f>IF(ISBLANK($LL$3),"",IF(ISBLANK(Tipy!JN74),"-",SUM(LG80:LK80)))</f>
        <v>-</v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>
        <f>IF(ISBLANK($LZ$3),"",IF(ISBLANK(Tipy!JZ74),0,IF(AND(Tipy!JZ74=Výsledky!$LX$3,Tipy!KB74=Výsledky!$LZ$3),60,0)))</f>
        <v>0</v>
      </c>
      <c r="LV80" s="12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5">
        <f>IF(ISBLANK($LZ$3),"",IF(OR(Tipy!KC74=Výsledky!$LU$6,Tipy!KC74=Výsledky!$LU$7,Tipy!KC74=Výsledky!$LU$8,Tipy!KC74=Výsledky!$LU$9),IF(VLOOKUP(Tipy!KC74,'Kategórie hráčov'!$A$2:$B$69,2,FALSE)=30,30,20),0))</f>
        <v>0</v>
      </c>
      <c r="LX80" s="125">
        <f>IF(ISBLANK($LZ$3),"",IF(OR(Tipy!KD74=Výsledky!$LX$6,Tipy!KD74=Výsledky!$LX$7,Tipy!KD74=Výsledky!$LX$8,Tipy!KD74=Výsledky!$LX$9),IF(VLOOKUP(Tipy!KD74,'Kategórie hráčov'!$A$2:$B$69,2,FALSE)=30,30,20),0))</f>
        <v>0</v>
      </c>
      <c r="LY80" s="12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9" t="str">
        <f>IF(ISBLANK($LZ$3),"",IF(ISBLANK(Tipy!JZ74),"-",SUM(LU80:LY80)))</f>
        <v>-</v>
      </c>
      <c r="MA80" s="128"/>
      <c r="MB80" s="125">
        <f>IF(ISBLANK($MG$3),"",IF(ISBLANK(Tipy!KF74),0,IF(AND(Tipy!KF74=Výsledky!$ME$3,Tipy!KH74=Výsledky!$MG$3),60,0)))</f>
        <v>0</v>
      </c>
      <c r="MC80" s="125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25">
        <f>IF(ISBLANK($MG$3),"",IF(OR(Tipy!KI74=Výsledky!$MB$6,Tipy!KI74=Výsledky!$MB$7,Tipy!KI74=Výsledky!$MB$8,Tipy!KI74=Výsledky!$MB$9),IF(VLOOKUP(Tipy!KI74,'Kategórie hráčov'!$A$2:$B$55,2,FALSE)=30,30,20),0))</f>
        <v>0</v>
      </c>
      <c r="ME80" s="125">
        <f>IF(ISBLANK($MG$3),"",IF(OR(Tipy!KJ74=Výsledky!$ME$6,Tipy!KJ74=Výsledky!$ME$7,Tipy!KJ74=Výsledky!$ME$8,Tipy!KJ74=Výsledky!$ME$9),IF(VLOOKUP(Tipy!KJ74,'Kategórie hráčov'!$A$2:$B$55,2,FALSE)=30,30,20),0))</f>
        <v>0</v>
      </c>
      <c r="MF80" s="126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29" t="str">
        <f>IF(ISBLANK($MG$3),"",IF(ISBLANK(Tipy!KF74),"-",SUM(MB80:MF80)))</f>
        <v>-</v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>
        <f>IF(ISBLANK($MU$3),"",IF(ISBLANK(Tipy!KR74),0,IF(AND(Tipy!KR74=Výsledky!$MS$3,Tipy!KT74=Výsledky!$MU$3),60,0)))</f>
        <v>0</v>
      </c>
      <c r="MQ80" s="125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25">
        <f>IF(ISBLANK($MU$3),"",IF(OR(Tipy!KU74=Výsledky!$MP$6,Tipy!KU74=Výsledky!$MP$7,Tipy!KU74=Výsledky!$MP$8,Tipy!KU74=Výsledky!$MP$9),IF(VLOOKUP(Tipy!KU74,'Kategórie hráčov'!$A$2:$B$55,2,FALSE)=30,30,20),0))</f>
        <v>0</v>
      </c>
      <c r="MS80" s="125">
        <f>IF(ISBLANK($MU$3),"",IF(OR(Tipy!KV74=Výsledky!$MS$6,Tipy!KV74=Výsledky!$MS$7,Tipy!KV74=Výsledky!$MS$8,Tipy!KV74=Výsledky!$MS$9),IF(VLOOKUP(Tipy!KV74,'Kategórie hráčov'!$A$2:$B$55,2,FALSE)=30,30,20),0))</f>
        <v>0</v>
      </c>
      <c r="MT80" s="126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29" t="str">
        <f>IF(ISBLANK($MU$3),"",IF(ISBLANK(Tipy!KR74),"-",SUM(MP80:MT80)))</f>
        <v>-</v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>
        <f>IF(ISBLANK($NI$3),"",IF(ISBLANK(Tipy!LD74),0,IF(AND(Tipy!LD74=Výsledky!$NG$3,Tipy!LF74=Výsledky!$NI$3),60,0)))</f>
        <v>0</v>
      </c>
      <c r="NE80" s="125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25">
        <f>IF(ISBLANK($NI$3),"",IF(OR(Tipy!LG74=Výsledky!$ND$6,Tipy!LG74=Výsledky!$ND$7,Tipy!LG74=Výsledky!$ND$8,Tipy!LG74=Výsledky!$ND$9),IF(VLOOKUP(Tipy!LG74,'Kategórie hráčov'!$A$2:$B$55,2,FALSE)=30,30,20),0))</f>
        <v>0</v>
      </c>
      <c r="NG80" s="125">
        <f>IF(ISBLANK($NI$3),"",IF(OR(Tipy!LH74=Výsledky!$NG$6,Tipy!LH74=Výsledky!$NG$7,Tipy!LH74=Výsledky!$NG$8,Tipy!LH74=Výsledky!$NG$9),IF(VLOOKUP(Tipy!LH74,'Kategórie hráčov'!$A$2:$B$55,2,FALSE)=30,30,20),0))</f>
        <v>0</v>
      </c>
      <c r="NH80" s="126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29" t="str">
        <f>IF(ISBLANK($NI$3),"",IF(ISBLANK(Tipy!LD74),"-",SUM(ND80:NH80)))</f>
        <v>-</v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>
        <f>IF(ISBLANK($NW$3),"",IF(ISBLANK(Tipy!LP74),0,IF(AND(Tipy!LP74=Výsledky!$NU$3,Tipy!LR74=Výsledky!$NW$3),60,0)))</f>
        <v>0</v>
      </c>
      <c r="NS80" s="125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25">
        <f>IF(ISBLANK($NW$3),"",IF(OR(Tipy!LS74=Výsledky!$NR$6,Tipy!LS74=Výsledky!$NR$7,Tipy!LS74=Výsledky!$NR$8,Tipy!LS74=Výsledky!$NR$9),IF(VLOOKUP(Tipy!LS74,'Kategórie hráčov'!$A$2:$B$55,2,FALSE)=30,30,20),0))</f>
        <v>0</v>
      </c>
      <c r="NU80" s="125">
        <f>IF(ISBLANK($NW$3),"",IF(OR(Tipy!LT74=Výsledky!$NU$6,Tipy!LT74=Výsledky!$NU$7,Tipy!LT74=Výsledky!$NU$8,Tipy!LT74=Výsledky!$NU$9),IF(VLOOKUP(Tipy!LT74,'Kategórie hráčov'!$A$2:$B$55,2,FALSE)=30,30,20),0))</f>
        <v>0</v>
      </c>
      <c r="NV80" s="126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29" t="str">
        <f>IF(ISBLANK($NW$3),"",IF(ISBLANK(Tipy!LP74),"-",SUM(NR80:NV80)))</f>
        <v>-</v>
      </c>
      <c r="NX80" s="128"/>
      <c r="NY80" s="125">
        <f>IF(ISBLANK($OD$3),"",IF(ISBLANK(Tipy!LV74),0,IF(AND(Tipy!LV74=Výsledky!$OB$3,Tipy!LX74=Výsledky!$OD$3),60,0)))</f>
        <v>0</v>
      </c>
      <c r="NZ80" s="125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25">
        <f>IF(ISBLANK($OD$3),"",IF(OR(Tipy!LY74=Výsledky!$NY$6,Tipy!LY74=Výsledky!$NY$7,Tipy!LY74=Výsledky!$NY$8,Tipy!LY74=Výsledky!$NY$9),IF(VLOOKUP(Tipy!LY74,'Kategórie hráčov'!$A$2:$B$55,2,FALSE)=30,30,20),0))</f>
        <v>0</v>
      </c>
      <c r="OB80" s="125">
        <f>IF(ISBLANK($OD$3),"",IF(OR(Tipy!LZ74=Výsledky!$OB$6,Tipy!LZ74=Výsledky!$OB$7,Tipy!LZ74=Výsledky!$OB$8,Tipy!LZ74=Výsledky!$OB$9),IF(VLOOKUP(Tipy!LZ74,'Kategórie hráčov'!$A$2:$B$55,2,FALSE)=30,30,20),0))</f>
        <v>0</v>
      </c>
      <c r="OC80" s="126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29" t="str">
        <f>IF(ISBLANK($OD$3),"",IF(ISBLANK(Tipy!LV74),"-",SUM(NY80:OC80)))</f>
        <v>-</v>
      </c>
      <c r="OE80" s="128"/>
      <c r="OF80" s="125">
        <f>IF(ISBLANK($OK$3),"",IF(ISBLANK(Tipy!MB74),0,IF(AND(Tipy!MB74=Výsledky!$OI$3,Tipy!MD74=Výsledky!$OK$3),60,0)))</f>
        <v>0</v>
      </c>
      <c r="OG80" s="125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25">
        <f>IF(ISBLANK($OK$3),"",IF(OR(Tipy!ME74=Výsledky!$OF$6,Tipy!ME74=Výsledky!$OF$7,Tipy!ME74=Výsledky!$OF$8,Tipy!ME74=Výsledky!$OF$9),IF(VLOOKUP(Tipy!ME74,'Kategórie hráčov'!$A$2:$B$55,2,FALSE)=30,30,20),0))</f>
        <v>0</v>
      </c>
      <c r="OI80" s="125">
        <f>IF(ISBLANK($OK$3),"",IF(OR(Tipy!MF74=Výsledky!$OI$6,Tipy!MF74=Výsledky!$OI$7,Tipy!MF74=Výsledky!$OI$8,Tipy!MF74=Výsledky!$OI$9),IF(VLOOKUP(Tipy!MF74,'Kategórie hráčov'!$A$2:$B$55,2,FALSE)=30,30,20),0))</f>
        <v>0</v>
      </c>
      <c r="OJ80" s="126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29" t="str">
        <f>IF(ISBLANK($OK$3),"",IF(ISBLANK(Tipy!MB74),"-",SUM(OF80:OJ80)))</f>
        <v>-</v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>
        <f>IF(ISBLANK($OY$3),"",IF(ISBLANK(Tipy!MN74),0,IF(AND(Tipy!MN74=Výsledky!$OW$3,Tipy!MP74=Výsledky!$OY$3),60,0)))</f>
        <v>0</v>
      </c>
      <c r="OU80" s="125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125">
        <f>IF(ISBLANK($OY$3),"",IF(OR(Tipy!MQ74=Výsledky!$OT$6,Tipy!MQ74=Výsledky!$OT$7,Tipy!MQ74=Výsledky!$OT$8,Tipy!MQ74=Výsledky!$OT$9),IF(VLOOKUP(Tipy!MQ74,'Kategórie hráčov'!$A$2:$B$55,2,FALSE)=30,30,20),0))</f>
        <v>0</v>
      </c>
      <c r="OW80" s="125">
        <f>IF(ISBLANK($OY$3),"",IF(OR(Tipy!MR74=Výsledky!$OW$6,Tipy!MR74=Výsledky!$OW$7,Tipy!MR74=Výsledky!$OW$8,Tipy!MR74=Výsledky!$OW$9),IF(VLOOKUP(Tipy!MR74,'Kategórie hráčov'!$A$2:$B$55,2,FALSE)=30,30,20),0))</f>
        <v>0</v>
      </c>
      <c r="OX80" s="126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129" t="str">
        <f>IF(ISBLANK($OY$3),"",IF(ISBLANK(Tipy!MN74),"-",SUM(OT80:OX80)))</f>
        <v>-</v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>
        <f>IF(ISBLANK($PM$3),"",IF(ISBLANK(Tipy!MZ74),0,IF(AND(Tipy!MZ74=Výsledky!$PK$3,Tipy!NB74=Výsledky!$PM$3),60,0)))</f>
        <v>0</v>
      </c>
      <c r="PI80" s="125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>0</v>
      </c>
      <c r="PJ80" s="125">
        <f>IF(ISBLANK($PM$3),"",IF(OR(Tipy!NC74=Výsledky!$PH$6,Tipy!NC74=Výsledky!$PH$7,Tipy!NC74=Výsledky!$PH$8,Tipy!NC74=Výsledky!$PH$9),IF(VLOOKUP(Tipy!NC74,'Kategórie hráčov'!$A$2:$B$55,2,FALSE)=30,30,20),0))</f>
        <v>0</v>
      </c>
      <c r="PK80" s="125">
        <f>IF(ISBLANK($PM$3),"",IF(OR(Tipy!ND74=Výsledky!$PK$6,Tipy!ND74=Výsledky!$PK$7,Tipy!ND74=Výsledky!$PK$8,Tipy!ND74=Výsledky!$PK$9),IF(VLOOKUP(Tipy!ND74,'Kategórie hráčov'!$A$2:$B$55,2,FALSE)=30,30,20),0))</f>
        <v>0</v>
      </c>
      <c r="PL80" s="126">
        <f>IF(ISBLANK($PM$3),"",IF(ISBLANK(Tipy!MZ74),0,IF(OR(AND(Tipy!MZ74=Výsledky!$PK$3,OR(Tipy!NB74=Výsledky!$PM$3+1,Tipy!NB74=Výsledky!$PM$3-1)),AND(Tipy!NB74=Výsledky!$PM$3,OR(Tipy!MZ74=Výsledky!$PK$3+1,Tipy!MZ74=Výsledky!$PK$3-1))),10,0)))</f>
        <v>0</v>
      </c>
      <c r="PM80" s="129" t="str">
        <f>IF(ISBLANK($PM$3),"",IF(ISBLANK(Tipy!MZ74),"-",SUM(PH80:PL80)))</f>
        <v>-</v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5" x14ac:dyDescent="0.2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>
        <f>IF(ISBLANK($CA$3),"",IF(ISBLANK(Tipy!BL75),0,IF(AND(Tipy!BL75=Výsledky!$BY$3,Tipy!BN75=Výsledky!$CA$3),60,0)))</f>
        <v>0</v>
      </c>
      <c r="BW81" s="125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0</v>
      </c>
      <c r="BX81" s="125">
        <f>IF(ISBLANK($CA$3),"",IF(OR(Tipy!BO75=Výsledky!$BV$6,Tipy!BO75=Výsledky!$BV$7,Tipy!BO75=Výsledky!$BV$8,Tipy!BO75=Výsledky!$BV$9),IF(VLOOKUP(Tipy!BO75,'Kategórie hráčov'!$A$2:$B$55,2,FALSE)=30,30,20),0))</f>
        <v>0</v>
      </c>
      <c r="BY81" s="125">
        <f>IF(ISBLANK($CA$3),"",IF(OR(Tipy!BP75=Výsledky!$BY$6,Tipy!BP75=Výsledky!$BY$7,Tipy!BP75=Výsledky!$BY$8,Tipy!BP75=Výsledky!$BY$9),IF(VLOOKUP(Tipy!BP75,'Kategórie hráčov'!$A$2:$B$55,2,FALSE)=30,30,20),0))</f>
        <v>0</v>
      </c>
      <c r="BZ81" s="126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29">
        <f>IF(ISBLANK($CA$3),"",IF(ISBLANK(Tipy!BL75),"-",SUM(BV81:BZ81)))</f>
        <v>0</v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>
        <f>IF(ISBLANK($LL$3),"",IF(ISBLANK(Tipy!JN75),0,IF(AND(Tipy!JN75=Výsledky!$LJ$3,Tipy!JP75=Výsledky!$LL$3),60,0)))</f>
        <v>0</v>
      </c>
      <c r="LH81" s="125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25">
        <f>IF(ISBLANK($LL$3),"",IF(OR(Tipy!JQ75=Výsledky!$LG$6,Tipy!JQ75=Výsledky!$LG$7,Tipy!JQ75=Výsledky!$LG$8,Tipy!JQ75=Výsledky!$LG$9),IF(VLOOKUP(Tipy!JQ75,'Kategórie hráčov'!$A$2:$B$55,2,FALSE)=30,30,20),0))</f>
        <v>0</v>
      </c>
      <c r="LJ81" s="125">
        <f>IF(ISBLANK($LL$3),"",IF(OR(Tipy!JR75=Výsledky!$LJ$6,Tipy!JR75=Výsledky!$LJ$7,Tipy!JR75=Výsledky!$LJ$8,Tipy!JR75=Výsledky!$LJ$9),IF(VLOOKUP(Tipy!JR75,'Kategórie hráčov'!$A$2:$B$55,2,FALSE)=30,30,20),0))</f>
        <v>0</v>
      </c>
      <c r="LK81" s="126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29">
        <f>IF(ISBLANK($LL$3),"",IF(ISBLANK(Tipy!JN75),"-",SUM(LG81:LK81)))</f>
        <v>20</v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>
        <f>IF(ISBLANK($LZ$3),"",IF(ISBLANK(Tipy!JZ75),0,IF(AND(Tipy!JZ75=Výsledky!$LX$3,Tipy!KB75=Výsledky!$LZ$3),60,0)))</f>
        <v>0</v>
      </c>
      <c r="LV81" s="12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5">
        <f>IF(ISBLANK($LZ$3),"",IF(OR(Tipy!KC75=Výsledky!$LU$6,Tipy!KC75=Výsledky!$LU$7,Tipy!KC75=Výsledky!$LU$8,Tipy!KC75=Výsledky!$LU$9),IF(VLOOKUP(Tipy!KC75,'Kategórie hráčov'!$A$2:$B$69,2,FALSE)=30,30,20),0))</f>
        <v>0</v>
      </c>
      <c r="LX81" s="125">
        <f>IF(ISBLANK($LZ$3),"",IF(OR(Tipy!KD75=Výsledky!$LX$6,Tipy!KD75=Výsledky!$LX$7,Tipy!KD75=Výsledky!$LX$8,Tipy!KD75=Výsledky!$LX$9),IF(VLOOKUP(Tipy!KD75,'Kategórie hráčov'!$A$2:$B$69,2,FALSE)=30,30,20),0))</f>
        <v>0</v>
      </c>
      <c r="LY81" s="12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9" t="str">
        <f>IF(ISBLANK($LZ$3),"",IF(ISBLANK(Tipy!JZ75),"-",SUM(LU81:LY81)))</f>
        <v>-</v>
      </c>
      <c r="MA81" s="128"/>
      <c r="MB81" s="125">
        <f>IF(ISBLANK($MG$3),"",IF(ISBLANK(Tipy!KF75),0,IF(AND(Tipy!KF75=Výsledky!$ME$3,Tipy!KH75=Výsledky!$MG$3),60,0)))</f>
        <v>0</v>
      </c>
      <c r="MC81" s="125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125">
        <f>IF(ISBLANK($MG$3),"",IF(OR(Tipy!KI75=Výsledky!$MB$6,Tipy!KI75=Výsledky!$MB$7,Tipy!KI75=Výsledky!$MB$8,Tipy!KI75=Výsledky!$MB$9),IF(VLOOKUP(Tipy!KI75,'Kategórie hráčov'!$A$2:$B$55,2,FALSE)=30,30,20),0))</f>
        <v>0</v>
      </c>
      <c r="ME81" s="125">
        <f>IF(ISBLANK($MG$3),"",IF(OR(Tipy!KJ75=Výsledky!$ME$6,Tipy!KJ75=Výsledky!$ME$7,Tipy!KJ75=Výsledky!$ME$8,Tipy!KJ75=Výsledky!$ME$9),IF(VLOOKUP(Tipy!KJ75,'Kategórie hráčov'!$A$2:$B$55,2,FALSE)=30,30,20),0))</f>
        <v>0</v>
      </c>
      <c r="MF81" s="126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29">
        <f>IF(ISBLANK($MG$3),"",IF(ISBLANK(Tipy!KF75),"-",SUM(MB81:MF81)))</f>
        <v>0</v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>
        <f>IF(ISBLANK($MU$3),"",IF(ISBLANK(Tipy!KR75),0,IF(AND(Tipy!KR75=Výsledky!$MS$3,Tipy!KT75=Výsledky!$MU$3),60,0)))</f>
        <v>0</v>
      </c>
      <c r="MQ81" s="125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25">
        <f>IF(ISBLANK($MU$3),"",IF(OR(Tipy!KU75=Výsledky!$MP$6,Tipy!KU75=Výsledky!$MP$7,Tipy!KU75=Výsledky!$MP$8,Tipy!KU75=Výsledky!$MP$9),IF(VLOOKUP(Tipy!KU75,'Kategórie hráčov'!$A$2:$B$55,2,FALSE)=30,30,20),0))</f>
        <v>0</v>
      </c>
      <c r="MS81" s="125">
        <f>IF(ISBLANK($MU$3),"",IF(OR(Tipy!KV75=Výsledky!$MS$6,Tipy!KV75=Výsledky!$MS$7,Tipy!KV75=Výsledky!$MS$8,Tipy!KV75=Výsledky!$MS$9),IF(VLOOKUP(Tipy!KV75,'Kategórie hráčov'!$A$2:$B$55,2,FALSE)=30,30,20),0))</f>
        <v>0</v>
      </c>
      <c r="MT81" s="126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29">
        <f>IF(ISBLANK($MU$3),"",IF(ISBLANK(Tipy!KR75),"-",SUM(MP81:MT81)))</f>
        <v>0</v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>
        <f>IF(ISBLANK($NI$3),"",IF(ISBLANK(Tipy!LD75),0,IF(AND(Tipy!LD75=Výsledky!$NG$3,Tipy!LF75=Výsledky!$NI$3),60,0)))</f>
        <v>0</v>
      </c>
      <c r="NE81" s="125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125">
        <f>IF(ISBLANK($NI$3),"",IF(OR(Tipy!LG75=Výsledky!$ND$6,Tipy!LG75=Výsledky!$ND$7,Tipy!LG75=Výsledky!$ND$8,Tipy!LG75=Výsledky!$ND$9),IF(VLOOKUP(Tipy!LG75,'Kategórie hráčov'!$A$2:$B$55,2,FALSE)=30,30,20),0))</f>
        <v>0</v>
      </c>
      <c r="NG81" s="125">
        <f>IF(ISBLANK($NI$3),"",IF(OR(Tipy!LH75=Výsledky!$NG$6,Tipy!LH75=Výsledky!$NG$7,Tipy!LH75=Výsledky!$NG$8,Tipy!LH75=Výsledky!$NG$9),IF(VLOOKUP(Tipy!LH75,'Kategórie hráčov'!$A$2:$B$55,2,FALSE)=30,30,20),0))</f>
        <v>0</v>
      </c>
      <c r="NH81" s="126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29" t="str">
        <f>IF(ISBLANK($NI$3),"",IF(ISBLANK(Tipy!LD75),"-",SUM(ND81:NH81)))</f>
        <v>-</v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>
        <f>IF(ISBLANK($NW$3),"",IF(ISBLANK(Tipy!LP75),0,IF(AND(Tipy!LP75=Výsledky!$NU$3,Tipy!LR75=Výsledky!$NW$3),60,0)))</f>
        <v>0</v>
      </c>
      <c r="NS81" s="125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125">
        <f>IF(ISBLANK($NW$3),"",IF(OR(Tipy!LS75=Výsledky!$NR$6,Tipy!LS75=Výsledky!$NR$7,Tipy!LS75=Výsledky!$NR$8,Tipy!LS75=Výsledky!$NR$9),IF(VLOOKUP(Tipy!LS75,'Kategórie hráčov'!$A$2:$B$55,2,FALSE)=30,30,20),0))</f>
        <v>0</v>
      </c>
      <c r="NU81" s="125">
        <f>IF(ISBLANK($NW$3),"",IF(OR(Tipy!LT75=Výsledky!$NU$6,Tipy!LT75=Výsledky!$NU$7,Tipy!LT75=Výsledky!$NU$8,Tipy!LT75=Výsledky!$NU$9),IF(VLOOKUP(Tipy!LT75,'Kategórie hráčov'!$A$2:$B$55,2,FALSE)=30,30,20),0))</f>
        <v>0</v>
      </c>
      <c r="NV81" s="126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29" t="str">
        <f>IF(ISBLANK($NW$3),"",IF(ISBLANK(Tipy!LP75),"-",SUM(NR81:NV81)))</f>
        <v>-</v>
      </c>
      <c r="NX81" s="128"/>
      <c r="NY81" s="125">
        <f>IF(ISBLANK($OD$3),"",IF(ISBLANK(Tipy!LV75),0,IF(AND(Tipy!LV75=Výsledky!$OB$3,Tipy!LX75=Výsledky!$OD$3),60,0)))</f>
        <v>0</v>
      </c>
      <c r="NZ81" s="125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25">
        <f>IF(ISBLANK($OD$3),"",IF(OR(Tipy!LY75=Výsledky!$NY$6,Tipy!LY75=Výsledky!$NY$7,Tipy!LY75=Výsledky!$NY$8,Tipy!LY75=Výsledky!$NY$9),IF(VLOOKUP(Tipy!LY75,'Kategórie hráčov'!$A$2:$B$55,2,FALSE)=30,30,20),0))</f>
        <v>0</v>
      </c>
      <c r="OB81" s="125">
        <f>IF(ISBLANK($OD$3),"",IF(OR(Tipy!LZ75=Výsledky!$OB$6,Tipy!LZ75=Výsledky!$OB$7,Tipy!LZ75=Výsledky!$OB$8,Tipy!LZ75=Výsledky!$OB$9),IF(VLOOKUP(Tipy!LZ75,'Kategórie hráčov'!$A$2:$B$55,2,FALSE)=30,30,20),0))</f>
        <v>0</v>
      </c>
      <c r="OC81" s="126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29">
        <f>IF(ISBLANK($OD$3),"",IF(ISBLANK(Tipy!LV75),"-",SUM(NY81:OC81)))</f>
        <v>20</v>
      </c>
      <c r="OE81" s="128"/>
      <c r="OF81" s="125">
        <f>IF(ISBLANK($OK$3),"",IF(ISBLANK(Tipy!MB75),0,IF(AND(Tipy!MB75=Výsledky!$OI$3,Tipy!MD75=Výsledky!$OK$3),60,0)))</f>
        <v>0</v>
      </c>
      <c r="OG81" s="125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0</v>
      </c>
      <c r="OH81" s="125">
        <f>IF(ISBLANK($OK$3),"",IF(OR(Tipy!ME75=Výsledky!$OF$6,Tipy!ME75=Výsledky!$OF$7,Tipy!ME75=Výsledky!$OF$8,Tipy!ME75=Výsledky!$OF$9),IF(VLOOKUP(Tipy!ME75,'Kategórie hráčov'!$A$2:$B$55,2,FALSE)=30,30,20),0))</f>
        <v>0</v>
      </c>
      <c r="OI81" s="125">
        <f>IF(ISBLANK($OK$3),"",IF(OR(Tipy!MF75=Výsledky!$OI$6,Tipy!MF75=Výsledky!$OI$7,Tipy!MF75=Výsledky!$OI$8,Tipy!MF75=Výsledky!$OI$9),IF(VLOOKUP(Tipy!MF75,'Kategórie hráčov'!$A$2:$B$55,2,FALSE)=30,30,20),0))</f>
        <v>0</v>
      </c>
      <c r="OJ81" s="126">
        <f>IF(ISBLANK($OK$3),"",IF(ISBLANK(Tipy!MB75),0,IF(OR(AND(Tipy!MB75=Výsledky!$OI$3,OR(Tipy!MD75=Výsledky!$OK$3+1,Tipy!MD75=Výsledky!$OK$3-1)),AND(Tipy!MD75=Výsledky!$OK$3,OR(Tipy!MB75=Výsledky!$OI$3+1,Tipy!MB75=Výsledky!$OI$3-1))),10,0)))</f>
        <v>0</v>
      </c>
      <c r="OK81" s="129" t="str">
        <f>IF(ISBLANK($OK$3),"",IF(ISBLANK(Tipy!MB75),"-",SUM(OF81:OJ81)))</f>
        <v>-</v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>
        <f>IF(ISBLANK($OY$3),"",IF(ISBLANK(Tipy!MN75),0,IF(AND(Tipy!MN75=Výsledky!$OW$3,Tipy!MP75=Výsledky!$OY$3),60,0)))</f>
        <v>0</v>
      </c>
      <c r="OU81" s="125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20</v>
      </c>
      <c r="OV81" s="125">
        <f>IF(ISBLANK($OY$3),"",IF(OR(Tipy!MQ75=Výsledky!$OT$6,Tipy!MQ75=Výsledky!$OT$7,Tipy!MQ75=Výsledky!$OT$8,Tipy!MQ75=Výsledky!$OT$9),IF(VLOOKUP(Tipy!MQ75,'Kategórie hráčov'!$A$2:$B$55,2,FALSE)=30,30,20),0))</f>
        <v>0</v>
      </c>
      <c r="OW81" s="125">
        <f>IF(ISBLANK($OY$3),"",IF(OR(Tipy!MR75=Výsledky!$OW$6,Tipy!MR75=Výsledky!$OW$7,Tipy!MR75=Výsledky!$OW$8,Tipy!MR75=Výsledky!$OW$9),IF(VLOOKUP(Tipy!MR75,'Kategórie hráčov'!$A$2:$B$55,2,FALSE)=30,30,20),0))</f>
        <v>0</v>
      </c>
      <c r="OX81" s="126">
        <f>IF(ISBLANK($OY$3),"",IF(ISBLANK(Tipy!MN75),0,IF(OR(AND(Tipy!MN75=Výsledky!$OW$3,OR(Tipy!MP75=Výsledky!$OY$3+1,Tipy!MP75=Výsledky!$OY$3-1)),AND(Tipy!MP75=Výsledky!$OY$3,OR(Tipy!MN75=Výsledky!$OW$3+1,Tipy!MN75=Výsledky!$OW$3-1))),10,0)))</f>
        <v>0</v>
      </c>
      <c r="OY81" s="129">
        <f>IF(ISBLANK($OY$3),"",IF(ISBLANK(Tipy!MN75),"-",SUM(OT81:OX81)))</f>
        <v>20</v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>
        <f>IF(ISBLANK($PM$3),"",IF(ISBLANK(Tipy!MZ75),0,IF(AND(Tipy!MZ75=Výsledky!$PK$3,Tipy!NB75=Výsledky!$PM$3),60,0)))</f>
        <v>0</v>
      </c>
      <c r="PI81" s="125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>0</v>
      </c>
      <c r="PJ81" s="125">
        <f>IF(ISBLANK($PM$3),"",IF(OR(Tipy!NC75=Výsledky!$PH$6,Tipy!NC75=Výsledky!$PH$7,Tipy!NC75=Výsledky!$PH$8,Tipy!NC75=Výsledky!$PH$9),IF(VLOOKUP(Tipy!NC75,'Kategórie hráčov'!$A$2:$B$55,2,FALSE)=30,30,20),0))</f>
        <v>0</v>
      </c>
      <c r="PK81" s="125">
        <f>IF(ISBLANK($PM$3),"",IF(OR(Tipy!ND75=Výsledky!$PK$6,Tipy!ND75=Výsledky!$PK$7,Tipy!ND75=Výsledky!$PK$8,Tipy!ND75=Výsledky!$PK$9),IF(VLOOKUP(Tipy!ND75,'Kategórie hráčov'!$A$2:$B$55,2,FALSE)=30,30,20),0))</f>
        <v>0</v>
      </c>
      <c r="PL81" s="126">
        <f>IF(ISBLANK($PM$3),"",IF(ISBLANK(Tipy!MZ75),0,IF(OR(AND(Tipy!MZ75=Výsledky!$PK$3,OR(Tipy!NB75=Výsledky!$PM$3+1,Tipy!NB75=Výsledky!$PM$3-1)),AND(Tipy!NB75=Výsledky!$PM$3,OR(Tipy!MZ75=Výsledky!$PK$3+1,Tipy!MZ75=Výsledky!$PK$3-1))),10,0)))</f>
        <v>0</v>
      </c>
      <c r="PM81" s="129" t="str">
        <f>IF(ISBLANK($PM$3),"",IF(ISBLANK(Tipy!MZ75),"-",SUM(PH81:PL81)))</f>
        <v>-</v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5" x14ac:dyDescent="0.2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>
        <f>IF(ISBLANK($CA$3),"",IF(ISBLANK(Tipy!BL76),0,IF(AND(Tipy!BL76=Výsledky!$BY$3,Tipy!BN76=Výsledky!$CA$3),60,0)))</f>
        <v>0</v>
      </c>
      <c r="BW82" s="125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25">
        <f>IF(ISBLANK($CA$3),"",IF(OR(Tipy!BO76=Výsledky!$BV$6,Tipy!BO76=Výsledky!$BV$7,Tipy!BO76=Výsledky!$BV$8,Tipy!BO76=Výsledky!$BV$9),IF(VLOOKUP(Tipy!BO76,'Kategórie hráčov'!$A$2:$B$55,2,FALSE)=30,30,20),0))</f>
        <v>0</v>
      </c>
      <c r="BY82" s="125">
        <f>IF(ISBLANK($CA$3),"",IF(OR(Tipy!BP76=Výsledky!$BY$6,Tipy!BP76=Výsledky!$BY$7,Tipy!BP76=Výsledky!$BY$8,Tipy!BP76=Výsledky!$BY$9),IF(VLOOKUP(Tipy!BP76,'Kategórie hráčov'!$A$2:$B$55,2,FALSE)=30,30,20),0))</f>
        <v>0</v>
      </c>
      <c r="BZ82" s="126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29" t="str">
        <f>IF(ISBLANK($CA$3),"",IF(ISBLANK(Tipy!BL76),"-",SUM(BV82:BZ82)))</f>
        <v>-</v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>
        <f>IF(ISBLANK($LL$3),"",IF(ISBLANK(Tipy!JN76),0,IF(AND(Tipy!JN76=Výsledky!$LJ$3,Tipy!JP76=Výsledky!$LL$3),60,0)))</f>
        <v>0</v>
      </c>
      <c r="LH82" s="125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25">
        <f>IF(ISBLANK($LL$3),"",IF(OR(Tipy!JQ76=Výsledky!$LG$6,Tipy!JQ76=Výsledky!$LG$7,Tipy!JQ76=Výsledky!$LG$8,Tipy!JQ76=Výsledky!$LG$9),IF(VLOOKUP(Tipy!JQ76,'Kategórie hráčov'!$A$2:$B$55,2,FALSE)=30,30,20),0))</f>
        <v>0</v>
      </c>
      <c r="LJ82" s="125">
        <f>IF(ISBLANK($LL$3),"",IF(OR(Tipy!JR76=Výsledky!$LJ$6,Tipy!JR76=Výsledky!$LJ$7,Tipy!JR76=Výsledky!$LJ$8,Tipy!JR76=Výsledky!$LJ$9),IF(VLOOKUP(Tipy!JR76,'Kategórie hráčov'!$A$2:$B$55,2,FALSE)=30,30,20),0))</f>
        <v>0</v>
      </c>
      <c r="LK82" s="126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29" t="str">
        <f>IF(ISBLANK($LL$3),"",IF(ISBLANK(Tipy!JN76),"-",SUM(LG82:LK82)))</f>
        <v>-</v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>
        <f>IF(ISBLANK($LZ$3),"",IF(ISBLANK(Tipy!JZ76),0,IF(AND(Tipy!JZ76=Výsledky!$LX$3,Tipy!KB76=Výsledky!$LZ$3),60,0)))</f>
        <v>0</v>
      </c>
      <c r="LV82" s="12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5">
        <f>IF(ISBLANK($LZ$3),"",IF(OR(Tipy!KC76=Výsledky!$LU$6,Tipy!KC76=Výsledky!$LU$7,Tipy!KC76=Výsledky!$LU$8,Tipy!KC76=Výsledky!$LU$9),IF(VLOOKUP(Tipy!KC76,'Kategórie hráčov'!$A$2:$B$69,2,FALSE)=30,30,20),0))</f>
        <v>0</v>
      </c>
      <c r="LX82" s="125">
        <f>IF(ISBLANK($LZ$3),"",IF(OR(Tipy!KD76=Výsledky!$LX$6,Tipy!KD76=Výsledky!$LX$7,Tipy!KD76=Výsledky!$LX$8,Tipy!KD76=Výsledky!$LX$9),IF(VLOOKUP(Tipy!KD76,'Kategórie hráčov'!$A$2:$B$69,2,FALSE)=30,30,20),0))</f>
        <v>0</v>
      </c>
      <c r="LY82" s="12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9" t="str">
        <f>IF(ISBLANK($LZ$3),"",IF(ISBLANK(Tipy!JZ76),"-",SUM(LU82:LY82)))</f>
        <v>-</v>
      </c>
      <c r="MA82" s="128"/>
      <c r="MB82" s="125">
        <f>IF(ISBLANK($MG$3),"",IF(ISBLANK(Tipy!KF76),0,IF(AND(Tipy!KF76=Výsledky!$ME$3,Tipy!KH76=Výsledky!$MG$3),60,0)))</f>
        <v>0</v>
      </c>
      <c r="MC82" s="125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25">
        <f>IF(ISBLANK($MG$3),"",IF(OR(Tipy!KI76=Výsledky!$MB$6,Tipy!KI76=Výsledky!$MB$7,Tipy!KI76=Výsledky!$MB$8,Tipy!KI76=Výsledky!$MB$9),IF(VLOOKUP(Tipy!KI76,'Kategórie hráčov'!$A$2:$B$55,2,FALSE)=30,30,20),0))</f>
        <v>0</v>
      </c>
      <c r="ME82" s="125">
        <f>IF(ISBLANK($MG$3),"",IF(OR(Tipy!KJ76=Výsledky!$ME$6,Tipy!KJ76=Výsledky!$ME$7,Tipy!KJ76=Výsledky!$ME$8,Tipy!KJ76=Výsledky!$ME$9),IF(VLOOKUP(Tipy!KJ76,'Kategórie hráčov'!$A$2:$B$55,2,FALSE)=30,30,20),0))</f>
        <v>0</v>
      </c>
      <c r="MF82" s="126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29" t="str">
        <f>IF(ISBLANK($MG$3),"",IF(ISBLANK(Tipy!KF76),"-",SUM(MB82:MF82)))</f>
        <v>-</v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>
        <f>IF(ISBLANK($MU$3),"",IF(ISBLANK(Tipy!KR76),0,IF(AND(Tipy!KR76=Výsledky!$MS$3,Tipy!KT76=Výsledky!$MU$3),60,0)))</f>
        <v>0</v>
      </c>
      <c r="MQ82" s="125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25">
        <f>IF(ISBLANK($MU$3),"",IF(OR(Tipy!KU76=Výsledky!$MP$6,Tipy!KU76=Výsledky!$MP$7,Tipy!KU76=Výsledky!$MP$8,Tipy!KU76=Výsledky!$MP$9),IF(VLOOKUP(Tipy!KU76,'Kategórie hráčov'!$A$2:$B$55,2,FALSE)=30,30,20),0))</f>
        <v>0</v>
      </c>
      <c r="MS82" s="125">
        <f>IF(ISBLANK($MU$3),"",IF(OR(Tipy!KV76=Výsledky!$MS$6,Tipy!KV76=Výsledky!$MS$7,Tipy!KV76=Výsledky!$MS$8,Tipy!KV76=Výsledky!$MS$9),IF(VLOOKUP(Tipy!KV76,'Kategórie hráčov'!$A$2:$B$55,2,FALSE)=30,30,20),0))</f>
        <v>0</v>
      </c>
      <c r="MT82" s="126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29" t="str">
        <f>IF(ISBLANK($MU$3),"",IF(ISBLANK(Tipy!KR76),"-",SUM(MP82:MT82)))</f>
        <v>-</v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>
        <f>IF(ISBLANK($NI$3),"",IF(ISBLANK(Tipy!LD76),0,IF(AND(Tipy!LD76=Výsledky!$NG$3,Tipy!LF76=Výsledky!$NI$3),60,0)))</f>
        <v>0</v>
      </c>
      <c r="NE82" s="125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25">
        <f>IF(ISBLANK($NI$3),"",IF(OR(Tipy!LG76=Výsledky!$ND$6,Tipy!LG76=Výsledky!$ND$7,Tipy!LG76=Výsledky!$ND$8,Tipy!LG76=Výsledky!$ND$9),IF(VLOOKUP(Tipy!LG76,'Kategórie hráčov'!$A$2:$B$55,2,FALSE)=30,30,20),0))</f>
        <v>0</v>
      </c>
      <c r="NG82" s="125">
        <f>IF(ISBLANK($NI$3),"",IF(OR(Tipy!LH76=Výsledky!$NG$6,Tipy!LH76=Výsledky!$NG$7,Tipy!LH76=Výsledky!$NG$8,Tipy!LH76=Výsledky!$NG$9),IF(VLOOKUP(Tipy!LH76,'Kategórie hráčov'!$A$2:$B$55,2,FALSE)=30,30,20),0))</f>
        <v>0</v>
      </c>
      <c r="NH82" s="126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29" t="str">
        <f>IF(ISBLANK($NI$3),"",IF(ISBLANK(Tipy!LD76),"-",SUM(ND82:NH82)))</f>
        <v>-</v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>
        <f>IF(ISBLANK($NW$3),"",IF(ISBLANK(Tipy!LP76),0,IF(AND(Tipy!LP76=Výsledky!$NU$3,Tipy!LR76=Výsledky!$NW$3),60,0)))</f>
        <v>0</v>
      </c>
      <c r="NS82" s="125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25">
        <f>IF(ISBLANK($NW$3),"",IF(OR(Tipy!LS76=Výsledky!$NR$6,Tipy!LS76=Výsledky!$NR$7,Tipy!LS76=Výsledky!$NR$8,Tipy!LS76=Výsledky!$NR$9),IF(VLOOKUP(Tipy!LS76,'Kategórie hráčov'!$A$2:$B$55,2,FALSE)=30,30,20),0))</f>
        <v>0</v>
      </c>
      <c r="NU82" s="125">
        <f>IF(ISBLANK($NW$3),"",IF(OR(Tipy!LT76=Výsledky!$NU$6,Tipy!LT76=Výsledky!$NU$7,Tipy!LT76=Výsledky!$NU$8,Tipy!LT76=Výsledky!$NU$9),IF(VLOOKUP(Tipy!LT76,'Kategórie hráčov'!$A$2:$B$55,2,FALSE)=30,30,20),0))</f>
        <v>0</v>
      </c>
      <c r="NV82" s="126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29" t="str">
        <f>IF(ISBLANK($NW$3),"",IF(ISBLANK(Tipy!LP76),"-",SUM(NR82:NV82)))</f>
        <v>-</v>
      </c>
      <c r="NX82" s="128"/>
      <c r="NY82" s="125">
        <f>IF(ISBLANK($OD$3),"",IF(ISBLANK(Tipy!LV76),0,IF(AND(Tipy!LV76=Výsledky!$OB$3,Tipy!LX76=Výsledky!$OD$3),60,0)))</f>
        <v>0</v>
      </c>
      <c r="NZ82" s="125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25">
        <f>IF(ISBLANK($OD$3),"",IF(OR(Tipy!LY76=Výsledky!$NY$6,Tipy!LY76=Výsledky!$NY$7,Tipy!LY76=Výsledky!$NY$8,Tipy!LY76=Výsledky!$NY$9),IF(VLOOKUP(Tipy!LY76,'Kategórie hráčov'!$A$2:$B$55,2,FALSE)=30,30,20),0))</f>
        <v>0</v>
      </c>
      <c r="OB82" s="125">
        <f>IF(ISBLANK($OD$3),"",IF(OR(Tipy!LZ76=Výsledky!$OB$6,Tipy!LZ76=Výsledky!$OB$7,Tipy!LZ76=Výsledky!$OB$8,Tipy!LZ76=Výsledky!$OB$9),IF(VLOOKUP(Tipy!LZ76,'Kategórie hráčov'!$A$2:$B$55,2,FALSE)=30,30,20),0))</f>
        <v>0</v>
      </c>
      <c r="OC82" s="126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29" t="str">
        <f>IF(ISBLANK($OD$3),"",IF(ISBLANK(Tipy!LV76),"-",SUM(NY82:OC82)))</f>
        <v>-</v>
      </c>
      <c r="OE82" s="128"/>
      <c r="OF82" s="125">
        <f>IF(ISBLANK($OK$3),"",IF(ISBLANK(Tipy!MB76),0,IF(AND(Tipy!MB76=Výsledky!$OI$3,Tipy!MD76=Výsledky!$OK$3),60,0)))</f>
        <v>0</v>
      </c>
      <c r="OG82" s="125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25">
        <f>IF(ISBLANK($OK$3),"",IF(OR(Tipy!ME76=Výsledky!$OF$6,Tipy!ME76=Výsledky!$OF$7,Tipy!ME76=Výsledky!$OF$8,Tipy!ME76=Výsledky!$OF$9),IF(VLOOKUP(Tipy!ME76,'Kategórie hráčov'!$A$2:$B$55,2,FALSE)=30,30,20),0))</f>
        <v>0</v>
      </c>
      <c r="OI82" s="125">
        <f>IF(ISBLANK($OK$3),"",IF(OR(Tipy!MF76=Výsledky!$OI$6,Tipy!MF76=Výsledky!$OI$7,Tipy!MF76=Výsledky!$OI$8,Tipy!MF76=Výsledky!$OI$9),IF(VLOOKUP(Tipy!MF76,'Kategórie hráčov'!$A$2:$B$55,2,FALSE)=30,30,20),0))</f>
        <v>0</v>
      </c>
      <c r="OJ82" s="126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29" t="str">
        <f>IF(ISBLANK($OK$3),"",IF(ISBLANK(Tipy!MB76),"-",SUM(OF82:OJ82)))</f>
        <v>-</v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>
        <f>IF(ISBLANK($OY$3),"",IF(ISBLANK(Tipy!MN76),0,IF(AND(Tipy!MN76=Výsledky!$OW$3,Tipy!MP76=Výsledky!$OY$3),60,0)))</f>
        <v>0</v>
      </c>
      <c r="OU82" s="125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125">
        <f>IF(ISBLANK($OY$3),"",IF(OR(Tipy!MQ76=Výsledky!$OT$6,Tipy!MQ76=Výsledky!$OT$7,Tipy!MQ76=Výsledky!$OT$8,Tipy!MQ76=Výsledky!$OT$9),IF(VLOOKUP(Tipy!MQ76,'Kategórie hráčov'!$A$2:$B$55,2,FALSE)=30,30,20),0))</f>
        <v>0</v>
      </c>
      <c r="OW82" s="125">
        <f>IF(ISBLANK($OY$3),"",IF(OR(Tipy!MR76=Výsledky!$OW$6,Tipy!MR76=Výsledky!$OW$7,Tipy!MR76=Výsledky!$OW$8,Tipy!MR76=Výsledky!$OW$9),IF(VLOOKUP(Tipy!MR76,'Kategórie hráčov'!$A$2:$B$55,2,FALSE)=30,30,20),0))</f>
        <v>0</v>
      </c>
      <c r="OX82" s="126">
        <f>IF(ISBLANK($OY$3),"",IF(ISBLANK(Tipy!MN76),0,IF(OR(AND(Tipy!MN76=Výsledky!$OW$3,OR(Tipy!MP76=Výsledky!$OY$3+1,Tipy!MP76=Výsledky!$OY$3-1)),AND(Tipy!MP76=Výsledky!$OY$3,OR(Tipy!MN76=Výsledky!$OW$3+1,Tipy!MN76=Výsledky!$OW$3-1))),10,0)))</f>
        <v>0</v>
      </c>
      <c r="OY82" s="129" t="str">
        <f>IF(ISBLANK($OY$3),"",IF(ISBLANK(Tipy!MN76),"-",SUM(OT82:OX82)))</f>
        <v>-</v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>
        <f>IF(ISBLANK($PM$3),"",IF(ISBLANK(Tipy!MZ76),0,IF(AND(Tipy!MZ76=Výsledky!$PK$3,Tipy!NB76=Výsledky!$PM$3),60,0)))</f>
        <v>0</v>
      </c>
      <c r="PI82" s="125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>0</v>
      </c>
      <c r="PJ82" s="125">
        <f>IF(ISBLANK($PM$3),"",IF(OR(Tipy!NC76=Výsledky!$PH$6,Tipy!NC76=Výsledky!$PH$7,Tipy!NC76=Výsledky!$PH$8,Tipy!NC76=Výsledky!$PH$9),IF(VLOOKUP(Tipy!NC76,'Kategórie hráčov'!$A$2:$B$55,2,FALSE)=30,30,20),0))</f>
        <v>0</v>
      </c>
      <c r="PK82" s="125">
        <f>IF(ISBLANK($PM$3),"",IF(OR(Tipy!ND76=Výsledky!$PK$6,Tipy!ND76=Výsledky!$PK$7,Tipy!ND76=Výsledky!$PK$8,Tipy!ND76=Výsledky!$PK$9),IF(VLOOKUP(Tipy!ND76,'Kategórie hráčov'!$A$2:$B$55,2,FALSE)=30,30,20),0))</f>
        <v>0</v>
      </c>
      <c r="PL82" s="126">
        <f>IF(ISBLANK($PM$3),"",IF(ISBLANK(Tipy!MZ76),0,IF(OR(AND(Tipy!MZ76=Výsledky!$PK$3,OR(Tipy!NB76=Výsledky!$PM$3+1,Tipy!NB76=Výsledky!$PM$3-1)),AND(Tipy!NB76=Výsledky!$PM$3,OR(Tipy!MZ76=Výsledky!$PK$3+1,Tipy!MZ76=Výsledky!$PK$3-1))),10,0)))</f>
        <v>0</v>
      </c>
      <c r="PM82" s="129" t="str">
        <f>IF(ISBLANK($PM$3),"",IF(ISBLANK(Tipy!MZ76),"-",SUM(PH82:PL82)))</f>
        <v>-</v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5" x14ac:dyDescent="0.2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>
        <f>IF(ISBLANK($CA$3),"",IF(ISBLANK(Tipy!BL77),0,IF(AND(Tipy!BL77=Výsledky!$BY$3,Tipy!BN77=Výsledky!$CA$3),60,0)))</f>
        <v>0</v>
      </c>
      <c r="BW83" s="125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0</v>
      </c>
      <c r="BX83" s="125">
        <f>IF(ISBLANK($CA$3),"",IF(OR(Tipy!BO77=Výsledky!$BV$6,Tipy!BO77=Výsledky!$BV$7,Tipy!BO77=Výsledky!$BV$8,Tipy!BO77=Výsledky!$BV$9),IF(VLOOKUP(Tipy!BO77,'Kategórie hráčov'!$A$2:$B$55,2,FALSE)=30,30,20),0))</f>
        <v>0</v>
      </c>
      <c r="BY83" s="125">
        <f>IF(ISBLANK($CA$3),"",IF(OR(Tipy!BP77=Výsledky!$BY$6,Tipy!BP77=Výsledky!$BY$7,Tipy!BP77=Výsledky!$BY$8,Tipy!BP77=Výsledky!$BY$9),IF(VLOOKUP(Tipy!BP77,'Kategórie hráčov'!$A$2:$B$55,2,FALSE)=30,30,20),0))</f>
        <v>0</v>
      </c>
      <c r="BZ83" s="126">
        <f>IF(ISBLANK($CA$3),"",IF(ISBLANK(Tipy!BL77),0,IF(OR(AND(Tipy!BL77=Výsledky!$BY$3,OR(Tipy!BN77=Výsledky!$CA$3+1,Tipy!BN77=Výsledky!$CA$3-1)),AND(Tipy!BN77=Výsledky!$CA$3,OR(Tipy!BL77=Výsledky!$BY$3+1,Tipy!BL77=Výsledky!$BY$3-1))),10,0)))</f>
        <v>10</v>
      </c>
      <c r="CA83" s="129">
        <f>IF(ISBLANK($CA$3),"",IF(ISBLANK(Tipy!BL77),"-",SUM(BV83:BZ83)))</f>
        <v>10</v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>
        <f>IF(ISBLANK($LL$3),"",IF(ISBLANK(Tipy!JN77),0,IF(AND(Tipy!JN77=Výsledky!$LJ$3,Tipy!JP77=Výsledky!$LL$3),60,0)))</f>
        <v>0</v>
      </c>
      <c r="LH83" s="125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25">
        <f>IF(ISBLANK($LL$3),"",IF(OR(Tipy!JQ77=Výsledky!$LG$6,Tipy!JQ77=Výsledky!$LG$7,Tipy!JQ77=Výsledky!$LG$8,Tipy!JQ77=Výsledky!$LG$9),IF(VLOOKUP(Tipy!JQ77,'Kategórie hráčov'!$A$2:$B$55,2,FALSE)=30,30,20),0))</f>
        <v>0</v>
      </c>
      <c r="LJ83" s="125">
        <f>IF(ISBLANK($LL$3),"",IF(OR(Tipy!JR77=Výsledky!$LJ$6,Tipy!JR77=Výsledky!$LJ$7,Tipy!JR77=Výsledky!$LJ$8,Tipy!JR77=Výsledky!$LJ$9),IF(VLOOKUP(Tipy!JR77,'Kategórie hráčov'!$A$2:$B$55,2,FALSE)=30,30,20),0))</f>
        <v>0</v>
      </c>
      <c r="LK83" s="126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129">
        <f>IF(ISBLANK($LL$3),"",IF(ISBLANK(Tipy!JN77),"-",SUM(LG83:LK83)))</f>
        <v>20</v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>
        <f>IF(ISBLANK($LZ$3),"",IF(ISBLANK(Tipy!JZ77),0,IF(AND(Tipy!JZ77=Výsledky!$LX$3,Tipy!KB77=Výsledky!$LZ$3),60,0)))</f>
        <v>0</v>
      </c>
      <c r="LV83" s="12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5">
        <f>IF(ISBLANK($LZ$3),"",IF(OR(Tipy!KC77=Výsledky!$LU$6,Tipy!KC77=Výsledky!$LU$7,Tipy!KC77=Výsledky!$LU$8,Tipy!KC77=Výsledky!$LU$9),IF(VLOOKUP(Tipy!KC77,'Kategórie hráčov'!$A$2:$B$69,2,FALSE)=30,30,20),0))</f>
        <v>0</v>
      </c>
      <c r="LX83" s="125">
        <f>IF(ISBLANK($LZ$3),"",IF(OR(Tipy!KD77=Výsledky!$LX$6,Tipy!KD77=Výsledky!$LX$7,Tipy!KD77=Výsledky!$LX$8,Tipy!KD77=Výsledky!$LX$9),IF(VLOOKUP(Tipy!KD77,'Kategórie hráčov'!$A$2:$B$69,2,FALSE)=30,30,20),0))</f>
        <v>0</v>
      </c>
      <c r="LY83" s="12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9">
        <f>IF(ISBLANK($LZ$3),"",IF(ISBLANK(Tipy!JZ77),"-",SUM(LU83:LY83)))</f>
        <v>0</v>
      </c>
      <c r="MA83" s="128"/>
      <c r="MB83" s="125">
        <f>IF(ISBLANK($MG$3),"",IF(ISBLANK(Tipy!KF77),0,IF(AND(Tipy!KF77=Výsledky!$ME$3,Tipy!KH77=Výsledky!$MG$3),60,0)))</f>
        <v>0</v>
      </c>
      <c r="MC83" s="125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25">
        <f>IF(ISBLANK($MG$3),"",IF(OR(Tipy!KI77=Výsledky!$MB$6,Tipy!KI77=Výsledky!$MB$7,Tipy!KI77=Výsledky!$MB$8,Tipy!KI77=Výsledky!$MB$9),IF(VLOOKUP(Tipy!KI77,'Kategórie hráčov'!$A$2:$B$55,2,FALSE)=30,30,20),0))</f>
        <v>0</v>
      </c>
      <c r="ME83" s="125">
        <f>IF(ISBLANK($MG$3),"",IF(OR(Tipy!KJ77=Výsledky!$ME$6,Tipy!KJ77=Výsledky!$ME$7,Tipy!KJ77=Výsledky!$ME$8,Tipy!KJ77=Výsledky!$ME$9),IF(VLOOKUP(Tipy!KJ77,'Kategórie hráčov'!$A$2:$B$55,2,FALSE)=30,30,20),0))</f>
        <v>0</v>
      </c>
      <c r="MF83" s="126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29">
        <f>IF(ISBLANK($MG$3),"",IF(ISBLANK(Tipy!KF77),"-",SUM(MB83:MF83)))</f>
        <v>0</v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>
        <f>IF(ISBLANK($MU$3),"",IF(ISBLANK(Tipy!KR77),0,IF(AND(Tipy!KR77=Výsledky!$MS$3,Tipy!KT77=Výsledky!$MU$3),60,0)))</f>
        <v>0</v>
      </c>
      <c r="MQ83" s="125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25">
        <f>IF(ISBLANK($MU$3),"",IF(OR(Tipy!KU77=Výsledky!$MP$6,Tipy!KU77=Výsledky!$MP$7,Tipy!KU77=Výsledky!$MP$8,Tipy!KU77=Výsledky!$MP$9),IF(VLOOKUP(Tipy!KU77,'Kategórie hráčov'!$A$2:$B$55,2,FALSE)=30,30,20),0))</f>
        <v>20</v>
      </c>
      <c r="MS83" s="125">
        <f>IF(ISBLANK($MU$3),"",IF(OR(Tipy!KV77=Výsledky!$MS$6,Tipy!KV77=Výsledky!$MS$7,Tipy!KV77=Výsledky!$MS$8,Tipy!KV77=Výsledky!$MS$9),IF(VLOOKUP(Tipy!KV77,'Kategórie hráčov'!$A$2:$B$55,2,FALSE)=30,30,20),0))</f>
        <v>30</v>
      </c>
      <c r="MT83" s="126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29">
        <f>IF(ISBLANK($MU$3),"",IF(ISBLANK(Tipy!KR77),"-",SUM(MP83:MT83)))</f>
        <v>70</v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>
        <f>IF(ISBLANK($NI$3),"",IF(ISBLANK(Tipy!LD77),0,IF(AND(Tipy!LD77=Výsledky!$NG$3,Tipy!LF77=Výsledky!$NI$3),60,0)))</f>
        <v>0</v>
      </c>
      <c r="NE83" s="125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25">
        <f>IF(ISBLANK($NI$3),"",IF(OR(Tipy!LG77=Výsledky!$ND$6,Tipy!LG77=Výsledky!$ND$7,Tipy!LG77=Výsledky!$ND$8,Tipy!LG77=Výsledky!$ND$9),IF(VLOOKUP(Tipy!LG77,'Kategórie hráčov'!$A$2:$B$55,2,FALSE)=30,30,20),0))</f>
        <v>0</v>
      </c>
      <c r="NG83" s="125">
        <f>IF(ISBLANK($NI$3),"",IF(OR(Tipy!LH77=Výsledky!$NG$6,Tipy!LH77=Výsledky!$NG$7,Tipy!LH77=Výsledky!$NG$8,Tipy!LH77=Výsledky!$NG$9),IF(VLOOKUP(Tipy!LH77,'Kategórie hráčov'!$A$2:$B$55,2,FALSE)=30,30,20),0))</f>
        <v>0</v>
      </c>
      <c r="NH83" s="126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29">
        <f>IF(ISBLANK($NI$3),"",IF(ISBLANK(Tipy!LD77),"-",SUM(ND83:NH83)))</f>
        <v>20</v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>
        <f>IF(ISBLANK($NW$3),"",IF(ISBLANK(Tipy!LP77),0,IF(AND(Tipy!LP77=Výsledky!$NU$3,Tipy!LR77=Výsledky!$NW$3),60,0)))</f>
        <v>60</v>
      </c>
      <c r="NS83" s="125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125">
        <f>IF(ISBLANK($NW$3),"",IF(OR(Tipy!LS77=Výsledky!$NR$6,Tipy!LS77=Výsledky!$NR$7,Tipy!LS77=Výsledky!$NR$8,Tipy!LS77=Výsledky!$NR$9),IF(VLOOKUP(Tipy!LS77,'Kategórie hráčov'!$A$2:$B$55,2,FALSE)=30,30,20),0))</f>
        <v>0</v>
      </c>
      <c r="NU83" s="125">
        <f>IF(ISBLANK($NW$3),"",IF(OR(Tipy!LT77=Výsledky!$NU$6,Tipy!LT77=Výsledky!$NU$7,Tipy!LT77=Výsledky!$NU$8,Tipy!LT77=Výsledky!$NU$9),IF(VLOOKUP(Tipy!LT77,'Kategórie hráčov'!$A$2:$B$55,2,FALSE)=30,30,20),0))</f>
        <v>30</v>
      </c>
      <c r="NV83" s="126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29">
        <f>IF(ISBLANK($NW$3),"",IF(ISBLANK(Tipy!LP77),"-",SUM(NR83:NV83)))</f>
        <v>90</v>
      </c>
      <c r="NX83" s="128"/>
      <c r="NY83" s="125">
        <f>IF(ISBLANK($OD$3),"",IF(ISBLANK(Tipy!LV77),0,IF(AND(Tipy!LV77=Výsledky!$OB$3,Tipy!LX77=Výsledky!$OD$3),60,0)))</f>
        <v>0</v>
      </c>
      <c r="NZ83" s="125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25">
        <f>IF(ISBLANK($OD$3),"",IF(OR(Tipy!LY77=Výsledky!$NY$6,Tipy!LY77=Výsledky!$NY$7,Tipy!LY77=Výsledky!$NY$8,Tipy!LY77=Výsledky!$NY$9),IF(VLOOKUP(Tipy!LY77,'Kategórie hráčov'!$A$2:$B$55,2,FALSE)=30,30,20),0))</f>
        <v>20</v>
      </c>
      <c r="OB83" s="125">
        <f>IF(ISBLANK($OD$3),"",IF(OR(Tipy!LZ77=Výsledky!$OB$6,Tipy!LZ77=Výsledky!$OB$7,Tipy!LZ77=Výsledky!$OB$8,Tipy!LZ77=Výsledky!$OB$9),IF(VLOOKUP(Tipy!LZ77,'Kategórie hráčov'!$A$2:$B$55,2,FALSE)=30,30,20),0))</f>
        <v>0</v>
      </c>
      <c r="OC83" s="126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29">
        <f>IF(ISBLANK($OD$3),"",IF(ISBLANK(Tipy!LV77),"-",SUM(NY83:OC83)))</f>
        <v>50</v>
      </c>
      <c r="OE83" s="128"/>
      <c r="OF83" s="125">
        <f>IF(ISBLANK($OK$3),"",IF(ISBLANK(Tipy!MB77),0,IF(AND(Tipy!MB77=Výsledky!$OI$3,Tipy!MD77=Výsledky!$OK$3),60,0)))</f>
        <v>0</v>
      </c>
      <c r="OG83" s="125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25">
        <f>IF(ISBLANK($OK$3),"",IF(OR(Tipy!ME77=Výsledky!$OF$6,Tipy!ME77=Výsledky!$OF$7,Tipy!ME77=Výsledky!$OF$8,Tipy!ME77=Výsledky!$OF$9),IF(VLOOKUP(Tipy!ME77,'Kategórie hráčov'!$A$2:$B$55,2,FALSE)=30,30,20),0))</f>
        <v>20</v>
      </c>
      <c r="OI83" s="125">
        <f>IF(ISBLANK($OK$3),"",IF(OR(Tipy!MF77=Výsledky!$OI$6,Tipy!MF77=Výsledky!$OI$7,Tipy!MF77=Výsledky!$OI$8,Tipy!MF77=Výsledky!$OI$9),IF(VLOOKUP(Tipy!MF77,'Kategórie hráčov'!$A$2:$B$55,2,FALSE)=30,30,20),0))</f>
        <v>0</v>
      </c>
      <c r="OJ83" s="126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29">
        <f>IF(ISBLANK($OK$3),"",IF(ISBLANK(Tipy!MB77),"-",SUM(OF83:OJ83)))</f>
        <v>40</v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>
        <f>IF(ISBLANK($OY$3),"",IF(ISBLANK(Tipy!MN77),0,IF(AND(Tipy!MN77=Výsledky!$OW$3,Tipy!MP77=Výsledky!$OY$3),60,0)))</f>
        <v>0</v>
      </c>
      <c r="OU83" s="125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20</v>
      </c>
      <c r="OV83" s="125">
        <f>IF(ISBLANK($OY$3),"",IF(OR(Tipy!MQ77=Výsledky!$OT$6,Tipy!MQ77=Výsledky!$OT$7,Tipy!MQ77=Výsledky!$OT$8,Tipy!MQ77=Výsledky!$OT$9),IF(VLOOKUP(Tipy!MQ77,'Kategórie hráčov'!$A$2:$B$55,2,FALSE)=30,30,20),0))</f>
        <v>0</v>
      </c>
      <c r="OW83" s="125">
        <f>IF(ISBLANK($OY$3),"",IF(OR(Tipy!MR77=Výsledky!$OW$6,Tipy!MR77=Výsledky!$OW$7,Tipy!MR77=Výsledky!$OW$8,Tipy!MR77=Výsledky!$OW$9),IF(VLOOKUP(Tipy!MR77,'Kategórie hráčov'!$A$2:$B$55,2,FALSE)=30,30,20),0))</f>
        <v>20</v>
      </c>
      <c r="OX83" s="126">
        <f>IF(ISBLANK($OY$3),"",IF(ISBLANK(Tipy!MN77),0,IF(OR(AND(Tipy!MN77=Výsledky!$OW$3,OR(Tipy!MP77=Výsledky!$OY$3+1,Tipy!MP77=Výsledky!$OY$3-1)),AND(Tipy!MP77=Výsledky!$OY$3,OR(Tipy!MN77=Výsledky!$OW$3+1,Tipy!MN77=Výsledky!$OW$3-1))),10,0)))</f>
        <v>10</v>
      </c>
      <c r="OY83" s="129">
        <f>IF(ISBLANK($OY$3),"",IF(ISBLANK(Tipy!MN77),"-",SUM(OT83:OX83)))</f>
        <v>50</v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>
        <f>IF(ISBLANK($PM$3),"",IF(ISBLANK(Tipy!MZ77),0,IF(AND(Tipy!MZ77=Výsledky!$PK$3,Tipy!NB77=Výsledky!$PM$3),60,0)))</f>
        <v>0</v>
      </c>
      <c r="PI83" s="125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>0</v>
      </c>
      <c r="PJ83" s="125">
        <f>IF(ISBLANK($PM$3),"",IF(OR(Tipy!NC77=Výsledky!$PH$6,Tipy!NC77=Výsledky!$PH$7,Tipy!NC77=Výsledky!$PH$8,Tipy!NC77=Výsledky!$PH$9),IF(VLOOKUP(Tipy!NC77,'Kategórie hráčov'!$A$2:$B$55,2,FALSE)=30,30,20),0))</f>
        <v>0</v>
      </c>
      <c r="PK83" s="125">
        <f>IF(ISBLANK($PM$3),"",IF(OR(Tipy!ND77=Výsledky!$PK$6,Tipy!ND77=Výsledky!$PK$7,Tipy!ND77=Výsledky!$PK$8,Tipy!ND77=Výsledky!$PK$9),IF(VLOOKUP(Tipy!ND77,'Kategórie hráčov'!$A$2:$B$55,2,FALSE)=30,30,20),0))</f>
        <v>0</v>
      </c>
      <c r="PL83" s="126">
        <f>IF(ISBLANK($PM$3),"",IF(ISBLANK(Tipy!MZ77),0,IF(OR(AND(Tipy!MZ77=Výsledky!$PK$3,OR(Tipy!NB77=Výsledky!$PM$3+1,Tipy!NB77=Výsledky!$PM$3-1)),AND(Tipy!NB77=Výsledky!$PM$3,OR(Tipy!MZ77=Výsledky!$PK$3+1,Tipy!MZ77=Výsledky!$PK$3-1))),10,0)))</f>
        <v>0</v>
      </c>
      <c r="PM83" s="129">
        <f>IF(ISBLANK($PM$3),"",IF(ISBLANK(Tipy!MZ77),"-",SUM(PH83:PL83)))</f>
        <v>0</v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5" x14ac:dyDescent="0.2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>
        <f>IF(ISBLANK($CA$3),"",IF(ISBLANK(Tipy!BL78),0,IF(AND(Tipy!BL78=Výsledky!$BY$3,Tipy!BN78=Výsledky!$CA$3),60,0)))</f>
        <v>0</v>
      </c>
      <c r="BW84" s="125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0</v>
      </c>
      <c r="BX84" s="125">
        <f>IF(ISBLANK($CA$3),"",IF(OR(Tipy!BO78=Výsledky!$BV$6,Tipy!BO78=Výsledky!$BV$7,Tipy!BO78=Výsledky!$BV$8,Tipy!BO78=Výsledky!$BV$9),IF(VLOOKUP(Tipy!BO78,'Kategórie hráčov'!$A$2:$B$55,2,FALSE)=30,30,20),0))</f>
        <v>0</v>
      </c>
      <c r="BY84" s="125">
        <f>IF(ISBLANK($CA$3),"",IF(OR(Tipy!BP78=Výsledky!$BY$6,Tipy!BP78=Výsledky!$BY$7,Tipy!BP78=Výsledky!$BY$8,Tipy!BP78=Výsledky!$BY$9),IF(VLOOKUP(Tipy!BP78,'Kategórie hráčov'!$A$2:$B$55,2,FALSE)=30,30,20),0))</f>
        <v>0</v>
      </c>
      <c r="BZ84" s="126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29">
        <f>IF(ISBLANK($CA$3),"",IF(ISBLANK(Tipy!BL78),"-",SUM(BV84:BZ84)))</f>
        <v>0</v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>
        <f>IF(ISBLANK($LL$3),"",IF(ISBLANK(Tipy!JN78),0,IF(AND(Tipy!JN78=Výsledky!$LJ$3,Tipy!JP78=Výsledky!$LL$3),60,0)))</f>
        <v>0</v>
      </c>
      <c r="LH84" s="125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125">
        <f>IF(ISBLANK($LL$3),"",IF(OR(Tipy!JQ78=Výsledky!$LG$6,Tipy!JQ78=Výsledky!$LG$7,Tipy!JQ78=Výsledky!$LG$8,Tipy!JQ78=Výsledky!$LG$9),IF(VLOOKUP(Tipy!JQ78,'Kategórie hráčov'!$A$2:$B$55,2,FALSE)=30,30,20),0))</f>
        <v>0</v>
      </c>
      <c r="LJ84" s="125">
        <f>IF(ISBLANK($LL$3),"",IF(OR(Tipy!JR78=Výsledky!$LJ$6,Tipy!JR78=Výsledky!$LJ$7,Tipy!JR78=Výsledky!$LJ$8,Tipy!JR78=Výsledky!$LJ$9),IF(VLOOKUP(Tipy!JR78,'Kategórie hráčov'!$A$2:$B$55,2,FALSE)=30,30,20),0))</f>
        <v>0</v>
      </c>
      <c r="LK84" s="126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29">
        <f>IF(ISBLANK($LL$3),"",IF(ISBLANK(Tipy!JN78),"-",SUM(LG84:LK84)))</f>
        <v>20</v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>
        <f>IF(ISBLANK($LZ$3),"",IF(ISBLANK(Tipy!JZ78),0,IF(AND(Tipy!JZ78=Výsledky!$LX$3,Tipy!KB78=Výsledky!$LZ$3),60,0)))</f>
        <v>0</v>
      </c>
      <c r="LV84" s="125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5">
        <f>IF(ISBLANK($LZ$3),"",IF(OR(Tipy!KC78=Výsledky!$LU$6,Tipy!KC78=Výsledky!$LU$7,Tipy!KC78=Výsledky!$LU$8,Tipy!KC78=Výsledky!$LU$9),IF(VLOOKUP(Tipy!KC78,'Kategórie hráčov'!$A$2:$B$69,2,FALSE)=30,30,20),0))</f>
        <v>20</v>
      </c>
      <c r="LX84" s="125">
        <f>IF(ISBLANK($LZ$3),"",IF(OR(Tipy!KD78=Výsledky!$LX$6,Tipy!KD78=Výsledky!$LX$7,Tipy!KD78=Výsledky!$LX$8,Tipy!KD78=Výsledky!$LX$9),IF(VLOOKUP(Tipy!KD78,'Kategórie hráčov'!$A$2:$B$69,2,FALSE)=30,30,20),0))</f>
        <v>0</v>
      </c>
      <c r="LY84" s="126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9">
        <f>IF(ISBLANK($LZ$3),"",IF(ISBLANK(Tipy!JZ78),"-",SUM(LU84:LY84)))</f>
        <v>20</v>
      </c>
      <c r="MA84" s="128"/>
      <c r="MB84" s="125">
        <f>IF(ISBLANK($MG$3),"",IF(ISBLANK(Tipy!KF78),0,IF(AND(Tipy!KF78=Výsledky!$ME$3,Tipy!KH78=Výsledky!$MG$3),60,0)))</f>
        <v>0</v>
      </c>
      <c r="MC84" s="125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25">
        <f>IF(ISBLANK($MG$3),"",IF(OR(Tipy!KI78=Výsledky!$MB$6,Tipy!KI78=Výsledky!$MB$7,Tipy!KI78=Výsledky!$MB$8,Tipy!KI78=Výsledky!$MB$9),IF(VLOOKUP(Tipy!KI78,'Kategórie hráčov'!$A$2:$B$55,2,FALSE)=30,30,20),0))</f>
        <v>0</v>
      </c>
      <c r="ME84" s="125">
        <f>IF(ISBLANK($MG$3),"",IF(OR(Tipy!KJ78=Výsledky!$ME$6,Tipy!KJ78=Výsledky!$ME$7,Tipy!KJ78=Výsledky!$ME$8,Tipy!KJ78=Výsledky!$ME$9),IF(VLOOKUP(Tipy!KJ78,'Kategórie hráčov'!$A$2:$B$55,2,FALSE)=30,30,20),0))</f>
        <v>0</v>
      </c>
      <c r="MF84" s="126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29" t="str">
        <f>IF(ISBLANK($MG$3),"",IF(ISBLANK(Tipy!KF78),"-",SUM(MB84:MF84)))</f>
        <v>-</v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>
        <f>IF(ISBLANK($MU$3),"",IF(ISBLANK(Tipy!KR78),0,IF(AND(Tipy!KR78=Výsledky!$MS$3,Tipy!KT78=Výsledky!$MU$3),60,0)))</f>
        <v>0</v>
      </c>
      <c r="MQ84" s="125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125">
        <f>IF(ISBLANK($MU$3),"",IF(OR(Tipy!KU78=Výsledky!$MP$6,Tipy!KU78=Výsledky!$MP$7,Tipy!KU78=Výsledky!$MP$8,Tipy!KU78=Výsledky!$MP$9),IF(VLOOKUP(Tipy!KU78,'Kategórie hráčov'!$A$2:$B$55,2,FALSE)=30,30,20),0))</f>
        <v>20</v>
      </c>
      <c r="MS84" s="125">
        <f>IF(ISBLANK($MU$3),"",IF(OR(Tipy!KV78=Výsledky!$MS$6,Tipy!KV78=Výsledky!$MS$7,Tipy!KV78=Výsledky!$MS$8,Tipy!KV78=Výsledky!$MS$9),IF(VLOOKUP(Tipy!KV78,'Kategórie hráčov'!$A$2:$B$55,2,FALSE)=30,30,20),0))</f>
        <v>0</v>
      </c>
      <c r="MT84" s="126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29">
        <f>IF(ISBLANK($MU$3),"",IF(ISBLANK(Tipy!KR78),"-",SUM(MP84:MT84)))</f>
        <v>40</v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>
        <f>IF(ISBLANK($NI$3),"",IF(ISBLANK(Tipy!LD78),0,IF(AND(Tipy!LD78=Výsledky!$NG$3,Tipy!LF78=Výsledky!$NI$3),60,0)))</f>
        <v>0</v>
      </c>
      <c r="NE84" s="125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20</v>
      </c>
      <c r="NF84" s="125">
        <f>IF(ISBLANK($NI$3),"",IF(OR(Tipy!LG78=Výsledky!$ND$6,Tipy!LG78=Výsledky!$ND$7,Tipy!LG78=Výsledky!$ND$8,Tipy!LG78=Výsledky!$ND$9),IF(VLOOKUP(Tipy!LG78,'Kategórie hráčov'!$A$2:$B$55,2,FALSE)=30,30,20),0))</f>
        <v>20</v>
      </c>
      <c r="NG84" s="125">
        <f>IF(ISBLANK($NI$3),"",IF(OR(Tipy!LH78=Výsledky!$NG$6,Tipy!LH78=Výsledky!$NG$7,Tipy!LH78=Výsledky!$NG$8,Tipy!LH78=Výsledky!$NG$9),IF(VLOOKUP(Tipy!LH78,'Kategórie hráčov'!$A$2:$B$55,2,FALSE)=30,30,20),0))</f>
        <v>30</v>
      </c>
      <c r="NH84" s="126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29">
        <f>IF(ISBLANK($NI$3),"",IF(ISBLANK(Tipy!LD78),"-",SUM(ND84:NH84)))</f>
        <v>70</v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>
        <f>IF(ISBLANK($NW$3),"",IF(ISBLANK(Tipy!LP78),0,IF(AND(Tipy!LP78=Výsledky!$NU$3,Tipy!LR78=Výsledky!$NW$3),60,0)))</f>
        <v>0</v>
      </c>
      <c r="NS84" s="125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20</v>
      </c>
      <c r="NT84" s="125">
        <f>IF(ISBLANK($NW$3),"",IF(OR(Tipy!LS78=Výsledky!$NR$6,Tipy!LS78=Výsledky!$NR$7,Tipy!LS78=Výsledky!$NR$8,Tipy!LS78=Výsledky!$NR$9),IF(VLOOKUP(Tipy!LS78,'Kategórie hráčov'!$A$2:$B$55,2,FALSE)=30,30,20),0))</f>
        <v>0</v>
      </c>
      <c r="NU84" s="125">
        <f>IF(ISBLANK($NW$3),"",IF(OR(Tipy!LT78=Výsledky!$NU$6,Tipy!LT78=Výsledky!$NU$7,Tipy!LT78=Výsledky!$NU$8,Tipy!LT78=Výsledky!$NU$9),IF(VLOOKUP(Tipy!LT78,'Kategórie hráčov'!$A$2:$B$55,2,FALSE)=30,30,20),0))</f>
        <v>0</v>
      </c>
      <c r="NV84" s="126">
        <f>IF(ISBLANK($NW$3),"",IF(ISBLANK(Tipy!LP78),0,IF(OR(AND(Tipy!LP78=Výsledky!$NU$3,OR(Tipy!LR78=Výsledky!$NW$3+1,Tipy!LR78=Výsledky!$NW$3-1)),AND(Tipy!LR78=Výsledky!$NW$3,OR(Tipy!LP78=Výsledky!$NU$3+1,Tipy!LP78=Výsledky!$NU$3-1))),10,0)))</f>
        <v>10</v>
      </c>
      <c r="NW84" s="129">
        <f>IF(ISBLANK($NW$3),"",IF(ISBLANK(Tipy!LP78),"-",SUM(NR84:NV84)))</f>
        <v>30</v>
      </c>
      <c r="NX84" s="128"/>
      <c r="NY84" s="125">
        <f>IF(ISBLANK($OD$3),"",IF(ISBLANK(Tipy!LV78),0,IF(AND(Tipy!LV78=Výsledky!$OB$3,Tipy!LX78=Výsledky!$OD$3),60,0)))</f>
        <v>0</v>
      </c>
      <c r="NZ84" s="125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125">
        <f>IF(ISBLANK($OD$3),"",IF(OR(Tipy!LY78=Výsledky!$NY$6,Tipy!LY78=Výsledky!$NY$7,Tipy!LY78=Výsledky!$NY$8,Tipy!LY78=Výsledky!$NY$9),IF(VLOOKUP(Tipy!LY78,'Kategórie hráčov'!$A$2:$B$55,2,FALSE)=30,30,20),0))</f>
        <v>20</v>
      </c>
      <c r="OB84" s="125">
        <f>IF(ISBLANK($OD$3),"",IF(OR(Tipy!LZ78=Výsledky!$OB$6,Tipy!LZ78=Výsledky!$OB$7,Tipy!LZ78=Výsledky!$OB$8,Tipy!LZ78=Výsledky!$OB$9),IF(VLOOKUP(Tipy!LZ78,'Kategórie hráčov'!$A$2:$B$55,2,FALSE)=30,30,20),0))</f>
        <v>30</v>
      </c>
      <c r="OC84" s="126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29">
        <f>IF(ISBLANK($OD$3),"",IF(ISBLANK(Tipy!LV78),"-",SUM(NY84:OC84)))</f>
        <v>70</v>
      </c>
      <c r="OE84" s="128"/>
      <c r="OF84" s="125">
        <f>IF(ISBLANK($OK$3),"",IF(ISBLANK(Tipy!MB78),0,IF(AND(Tipy!MB78=Výsledky!$OI$3,Tipy!MD78=Výsledky!$OK$3),60,0)))</f>
        <v>0</v>
      </c>
      <c r="OG84" s="125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20</v>
      </c>
      <c r="OH84" s="125">
        <f>IF(ISBLANK($OK$3),"",IF(OR(Tipy!ME78=Výsledky!$OF$6,Tipy!ME78=Výsledky!$OF$7,Tipy!ME78=Výsledky!$OF$8,Tipy!ME78=Výsledky!$OF$9),IF(VLOOKUP(Tipy!ME78,'Kategórie hráčov'!$A$2:$B$55,2,FALSE)=30,30,20),0))</f>
        <v>0</v>
      </c>
      <c r="OI84" s="125">
        <f>IF(ISBLANK($OK$3),"",IF(OR(Tipy!MF78=Výsledky!$OI$6,Tipy!MF78=Výsledky!$OI$7,Tipy!MF78=Výsledky!$OI$8,Tipy!MF78=Výsledky!$OI$9),IF(VLOOKUP(Tipy!MF78,'Kategórie hráčov'!$A$2:$B$55,2,FALSE)=30,30,20),0))</f>
        <v>0</v>
      </c>
      <c r="OJ84" s="126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29">
        <f>IF(ISBLANK($OK$3),"",IF(ISBLANK(Tipy!MB78),"-",SUM(OF84:OJ84)))</f>
        <v>20</v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>
        <f>IF(ISBLANK($OY$3),"",IF(ISBLANK(Tipy!MN78),0,IF(AND(Tipy!MN78=Výsledky!$OW$3,Tipy!MP78=Výsledky!$OY$3),60,0)))</f>
        <v>0</v>
      </c>
      <c r="OU84" s="125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20</v>
      </c>
      <c r="OV84" s="125">
        <f>IF(ISBLANK($OY$3),"",IF(OR(Tipy!MQ78=Výsledky!$OT$6,Tipy!MQ78=Výsledky!$OT$7,Tipy!MQ78=Výsledky!$OT$8,Tipy!MQ78=Výsledky!$OT$9),IF(VLOOKUP(Tipy!MQ78,'Kategórie hráčov'!$A$2:$B$55,2,FALSE)=30,30,20),0))</f>
        <v>0</v>
      </c>
      <c r="OW84" s="125">
        <f>IF(ISBLANK($OY$3),"",IF(OR(Tipy!MR78=Výsledky!$OW$6,Tipy!MR78=Výsledky!$OW$7,Tipy!MR78=Výsledky!$OW$8,Tipy!MR78=Výsledky!$OW$9),IF(VLOOKUP(Tipy!MR78,'Kategórie hráčov'!$A$2:$B$55,2,FALSE)=30,30,20),0))</f>
        <v>0</v>
      </c>
      <c r="OX84" s="126">
        <f>IF(ISBLANK($OY$3),"",IF(ISBLANK(Tipy!MN78),0,IF(OR(AND(Tipy!MN78=Výsledky!$OW$3,OR(Tipy!MP78=Výsledky!$OY$3+1,Tipy!MP78=Výsledky!$OY$3-1)),AND(Tipy!MP78=Výsledky!$OY$3,OR(Tipy!MN78=Výsledky!$OW$3+1,Tipy!MN78=Výsledky!$OW$3-1))),10,0)))</f>
        <v>10</v>
      </c>
      <c r="OY84" s="129">
        <f>IF(ISBLANK($OY$3),"",IF(ISBLANK(Tipy!MN78),"-",SUM(OT84:OX84)))</f>
        <v>30</v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>
        <f>IF(ISBLANK($PM$3),"",IF(ISBLANK(Tipy!MZ78),0,IF(AND(Tipy!MZ78=Výsledky!$PK$3,Tipy!NB78=Výsledky!$PM$3),60,0)))</f>
        <v>0</v>
      </c>
      <c r="PI84" s="125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>0</v>
      </c>
      <c r="PJ84" s="125">
        <f>IF(ISBLANK($PM$3),"",IF(OR(Tipy!NC78=Výsledky!$PH$6,Tipy!NC78=Výsledky!$PH$7,Tipy!NC78=Výsledky!$PH$8,Tipy!NC78=Výsledky!$PH$9),IF(VLOOKUP(Tipy!NC78,'Kategórie hráčov'!$A$2:$B$55,2,FALSE)=30,30,20),0))</f>
        <v>0</v>
      </c>
      <c r="PK84" s="125">
        <f>IF(ISBLANK($PM$3),"",IF(OR(Tipy!ND78=Výsledky!$PK$6,Tipy!ND78=Výsledky!$PK$7,Tipy!ND78=Výsledky!$PK$8,Tipy!ND78=Výsledky!$PK$9),IF(VLOOKUP(Tipy!ND78,'Kategórie hráčov'!$A$2:$B$55,2,FALSE)=30,30,20),0))</f>
        <v>0</v>
      </c>
      <c r="PL84" s="126">
        <f>IF(ISBLANK($PM$3),"",IF(ISBLANK(Tipy!MZ78),0,IF(OR(AND(Tipy!MZ78=Výsledky!$PK$3,OR(Tipy!NB78=Výsledky!$PM$3+1,Tipy!NB78=Výsledky!$PM$3-1)),AND(Tipy!NB78=Výsledky!$PM$3,OR(Tipy!MZ78=Výsledky!$PK$3+1,Tipy!MZ78=Výsledky!$PK$3-1))),10,0)))</f>
        <v>0</v>
      </c>
      <c r="PM84" s="129">
        <f>IF(ISBLANK($PM$3),"",IF(ISBLANK(Tipy!MZ78),"-",SUM(PH84:PL84)))</f>
        <v>0</v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5" x14ac:dyDescent="0.2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>
        <f>IF(ISBLANK($CA$3),"",IF(ISBLANK(Tipy!BL79),0,IF(AND(Tipy!BL79=Výsledky!$BY$3,Tipy!BN79=Výsledky!$CA$3),60,0)))</f>
        <v>0</v>
      </c>
      <c r="BW85" s="125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0</v>
      </c>
      <c r="BX85" s="125">
        <f>IF(ISBLANK($CA$3),"",IF(OR(Tipy!BO79=Výsledky!$BV$6,Tipy!BO79=Výsledky!$BV$7,Tipy!BO79=Výsledky!$BV$8,Tipy!BO79=Výsledky!$BV$9),IF(VLOOKUP(Tipy!BO79,'Kategórie hráčov'!$A$2:$B$55,2,FALSE)=30,30,20),0))</f>
        <v>0</v>
      </c>
      <c r="BY85" s="125">
        <f>IF(ISBLANK($CA$3),"",IF(OR(Tipy!BP79=Výsledky!$BY$6,Tipy!BP79=Výsledky!$BY$7,Tipy!BP79=Výsledky!$BY$8,Tipy!BP79=Výsledky!$BY$9),IF(VLOOKUP(Tipy!BP79,'Kategórie hráčov'!$A$2:$B$55,2,FALSE)=30,30,20),0))</f>
        <v>0</v>
      </c>
      <c r="BZ85" s="126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29">
        <f>IF(ISBLANK($CA$3),"",IF(ISBLANK(Tipy!BL79),"-",SUM(BV85:BZ85)))</f>
        <v>0</v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>
        <f>IF(ISBLANK($LL$3),"",IF(ISBLANK(Tipy!JN79),0,IF(AND(Tipy!JN79=Výsledky!$LJ$3,Tipy!JP79=Výsledky!$LL$3),60,0)))</f>
        <v>0</v>
      </c>
      <c r="LH85" s="125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20</v>
      </c>
      <c r="LI85" s="125">
        <f>IF(ISBLANK($LL$3),"",IF(OR(Tipy!JQ79=Výsledky!$LG$6,Tipy!JQ79=Výsledky!$LG$7,Tipy!JQ79=Výsledky!$LG$8,Tipy!JQ79=Výsledky!$LG$9),IF(VLOOKUP(Tipy!JQ79,'Kategórie hráčov'!$A$2:$B$55,2,FALSE)=30,30,20),0))</f>
        <v>20</v>
      </c>
      <c r="LJ85" s="125">
        <f>IF(ISBLANK($LL$3),"",IF(OR(Tipy!JR79=Výsledky!$LJ$6,Tipy!JR79=Výsledky!$LJ$7,Tipy!JR79=Výsledky!$LJ$8,Tipy!JR79=Výsledky!$LJ$9),IF(VLOOKUP(Tipy!JR79,'Kategórie hráčov'!$A$2:$B$55,2,FALSE)=30,30,20),0))</f>
        <v>0</v>
      </c>
      <c r="LK85" s="126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29">
        <f>IF(ISBLANK($LL$3),"",IF(ISBLANK(Tipy!JN79),"-",SUM(LG85:LK85)))</f>
        <v>40</v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>
        <f>IF(ISBLANK($LZ$3),"",IF(ISBLANK(Tipy!JZ79),0,IF(AND(Tipy!JZ79=Výsledky!$LX$3,Tipy!KB79=Výsledky!$LZ$3),60,0)))</f>
        <v>0</v>
      </c>
      <c r="LV85" s="125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5">
        <f>IF(ISBLANK($LZ$3),"",IF(OR(Tipy!KC79=Výsledky!$LU$6,Tipy!KC79=Výsledky!$LU$7,Tipy!KC79=Výsledky!$LU$8,Tipy!KC79=Výsledky!$LU$9),IF(VLOOKUP(Tipy!KC79,'Kategórie hráčov'!$A$2:$B$69,2,FALSE)=30,30,20),0))</f>
        <v>0</v>
      </c>
      <c r="LX85" s="125">
        <f>IF(ISBLANK($LZ$3),"",IF(OR(Tipy!KD79=Výsledky!$LX$6,Tipy!KD79=Výsledky!$LX$7,Tipy!KD79=Výsledky!$LX$8,Tipy!KD79=Výsledky!$LX$9),IF(VLOOKUP(Tipy!KD79,'Kategórie hráčov'!$A$2:$B$69,2,FALSE)=30,30,20),0))</f>
        <v>0</v>
      </c>
      <c r="LY85" s="126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9" t="str">
        <f>IF(ISBLANK($LZ$3),"",IF(ISBLANK(Tipy!JZ79),"-",SUM(LU85:LY85)))</f>
        <v>-</v>
      </c>
      <c r="MA85" s="128"/>
      <c r="MB85" s="125">
        <f>IF(ISBLANK($MG$3),"",IF(ISBLANK(Tipy!KF79),0,IF(AND(Tipy!KF79=Výsledky!$ME$3,Tipy!KH79=Výsledky!$MG$3),60,0)))</f>
        <v>0</v>
      </c>
      <c r="MC85" s="125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0</v>
      </c>
      <c r="MD85" s="125">
        <f>IF(ISBLANK($MG$3),"",IF(OR(Tipy!KI79=Výsledky!$MB$6,Tipy!KI79=Výsledky!$MB$7,Tipy!KI79=Výsledky!$MB$8,Tipy!KI79=Výsledky!$MB$9),IF(VLOOKUP(Tipy!KI79,'Kategórie hráčov'!$A$2:$B$55,2,FALSE)=30,30,20),0))</f>
        <v>0</v>
      </c>
      <c r="ME85" s="125">
        <f>IF(ISBLANK($MG$3),"",IF(OR(Tipy!KJ79=Výsledky!$ME$6,Tipy!KJ79=Výsledky!$ME$7,Tipy!KJ79=Výsledky!$ME$8,Tipy!KJ79=Výsledky!$ME$9),IF(VLOOKUP(Tipy!KJ79,'Kategórie hráčov'!$A$2:$B$55,2,FALSE)=30,30,20),0))</f>
        <v>30</v>
      </c>
      <c r="MF85" s="126">
        <f>IF(ISBLANK($MG$3),"",IF(ISBLANK(Tipy!KF79),0,IF(OR(AND(Tipy!KF79=Výsledky!$ME$3,OR(Tipy!KH79=Výsledky!$MG$3+1,Tipy!KH79=Výsledky!$MG$3-1)),AND(Tipy!KH79=Výsledky!$MG$3,OR(Tipy!KF79=Výsledky!$ME$3+1,Tipy!KF79=Výsledky!$ME$3-1))),10,0)))</f>
        <v>10</v>
      </c>
      <c r="MG85" s="129">
        <f>IF(ISBLANK($MG$3),"",IF(ISBLANK(Tipy!KF79),"-",SUM(MB85:MF85)))</f>
        <v>40</v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>
        <f>IF(ISBLANK($MU$3),"",IF(ISBLANK(Tipy!KR79),0,IF(AND(Tipy!KR79=Výsledky!$MS$3,Tipy!KT79=Výsledky!$MU$3),60,0)))</f>
        <v>0</v>
      </c>
      <c r="MQ85" s="125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20</v>
      </c>
      <c r="MR85" s="125">
        <f>IF(ISBLANK($MU$3),"",IF(OR(Tipy!KU79=Výsledky!$MP$6,Tipy!KU79=Výsledky!$MP$7,Tipy!KU79=Výsledky!$MP$8,Tipy!KU79=Výsledky!$MP$9),IF(VLOOKUP(Tipy!KU79,'Kategórie hráčov'!$A$2:$B$55,2,FALSE)=30,30,20),0))</f>
        <v>20</v>
      </c>
      <c r="MS85" s="125">
        <f>IF(ISBLANK($MU$3),"",IF(OR(Tipy!KV79=Výsledky!$MS$6,Tipy!KV79=Výsledky!$MS$7,Tipy!KV79=Výsledky!$MS$8,Tipy!KV79=Výsledky!$MS$9),IF(VLOOKUP(Tipy!KV79,'Kategórie hráčov'!$A$2:$B$55,2,FALSE)=30,30,20),0))</f>
        <v>30</v>
      </c>
      <c r="MT85" s="126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29">
        <f>IF(ISBLANK($MU$3),"",IF(ISBLANK(Tipy!KR79),"-",SUM(MP85:MT85)))</f>
        <v>70</v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>
        <f>IF(ISBLANK($NI$3),"",IF(ISBLANK(Tipy!LD79),0,IF(AND(Tipy!LD79=Výsledky!$NG$3,Tipy!LF79=Výsledky!$NI$3),60,0)))</f>
        <v>0</v>
      </c>
      <c r="NE85" s="125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25">
        <f>IF(ISBLANK($NI$3),"",IF(OR(Tipy!LG79=Výsledky!$ND$6,Tipy!LG79=Výsledky!$ND$7,Tipy!LG79=Výsledky!$ND$8,Tipy!LG79=Výsledky!$ND$9),IF(VLOOKUP(Tipy!LG79,'Kategórie hráčov'!$A$2:$B$55,2,FALSE)=30,30,20),0))</f>
        <v>0</v>
      </c>
      <c r="NG85" s="125">
        <f>IF(ISBLANK($NI$3),"",IF(OR(Tipy!LH79=Výsledky!$NG$6,Tipy!LH79=Výsledky!$NG$7,Tipy!LH79=Výsledky!$NG$8,Tipy!LH79=Výsledky!$NG$9),IF(VLOOKUP(Tipy!LH79,'Kategórie hráčov'!$A$2:$B$55,2,FALSE)=30,30,20),0))</f>
        <v>0</v>
      </c>
      <c r="NH85" s="126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29" t="str">
        <f>IF(ISBLANK($NI$3),"",IF(ISBLANK(Tipy!LD79),"-",SUM(ND85:NH85)))</f>
        <v>-</v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>
        <f>IF(ISBLANK($NW$3),"",IF(ISBLANK(Tipy!LP79),0,IF(AND(Tipy!LP79=Výsledky!$NU$3,Tipy!LR79=Výsledky!$NW$3),60,0)))</f>
        <v>0</v>
      </c>
      <c r="NS85" s="125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25">
        <f>IF(ISBLANK($NW$3),"",IF(OR(Tipy!LS79=Výsledky!$NR$6,Tipy!LS79=Výsledky!$NR$7,Tipy!LS79=Výsledky!$NR$8,Tipy!LS79=Výsledky!$NR$9),IF(VLOOKUP(Tipy!LS79,'Kategórie hráčov'!$A$2:$B$55,2,FALSE)=30,30,20),0))</f>
        <v>0</v>
      </c>
      <c r="NU85" s="125">
        <f>IF(ISBLANK($NW$3),"",IF(OR(Tipy!LT79=Výsledky!$NU$6,Tipy!LT79=Výsledky!$NU$7,Tipy!LT79=Výsledky!$NU$8,Tipy!LT79=Výsledky!$NU$9),IF(VLOOKUP(Tipy!LT79,'Kategórie hráčov'!$A$2:$B$55,2,FALSE)=30,30,20),0))</f>
        <v>0</v>
      </c>
      <c r="NV85" s="126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29">
        <f>IF(ISBLANK($NW$3),"",IF(ISBLANK(Tipy!LP79),"-",SUM(NR85:NV85)))</f>
        <v>30</v>
      </c>
      <c r="NX85" s="128"/>
      <c r="NY85" s="125">
        <f>IF(ISBLANK($OD$3),"",IF(ISBLANK(Tipy!LV79),0,IF(AND(Tipy!LV79=Výsledky!$OB$3,Tipy!LX79=Výsledky!$OD$3),60,0)))</f>
        <v>0</v>
      </c>
      <c r="NZ85" s="125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25">
        <f>IF(ISBLANK($OD$3),"",IF(OR(Tipy!LY79=Výsledky!$NY$6,Tipy!LY79=Výsledky!$NY$7,Tipy!LY79=Výsledky!$NY$8,Tipy!LY79=Výsledky!$NY$9),IF(VLOOKUP(Tipy!LY79,'Kategórie hráčov'!$A$2:$B$55,2,FALSE)=30,30,20),0))</f>
        <v>0</v>
      </c>
      <c r="OB85" s="125">
        <f>IF(ISBLANK($OD$3),"",IF(OR(Tipy!LZ79=Výsledky!$OB$6,Tipy!LZ79=Výsledky!$OB$7,Tipy!LZ79=Výsledky!$OB$8,Tipy!LZ79=Výsledky!$OB$9),IF(VLOOKUP(Tipy!LZ79,'Kategórie hráčov'!$A$2:$B$55,2,FALSE)=30,30,20),0))</f>
        <v>0</v>
      </c>
      <c r="OC85" s="126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29" t="str">
        <f>IF(ISBLANK($OD$3),"",IF(ISBLANK(Tipy!LV79),"-",SUM(NY85:OC85)))</f>
        <v>-</v>
      </c>
      <c r="OE85" s="128"/>
      <c r="OF85" s="125">
        <f>IF(ISBLANK($OK$3),"",IF(ISBLANK(Tipy!MB79),0,IF(AND(Tipy!MB79=Výsledky!$OI$3,Tipy!MD79=Výsledky!$OK$3),60,0)))</f>
        <v>0</v>
      </c>
      <c r="OG85" s="125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20</v>
      </c>
      <c r="OH85" s="125">
        <f>IF(ISBLANK($OK$3),"",IF(OR(Tipy!ME79=Výsledky!$OF$6,Tipy!ME79=Výsledky!$OF$7,Tipy!ME79=Výsledky!$OF$8,Tipy!ME79=Výsledky!$OF$9),IF(VLOOKUP(Tipy!ME79,'Kategórie hráčov'!$A$2:$B$55,2,FALSE)=30,30,20),0))</f>
        <v>0</v>
      </c>
      <c r="OI85" s="125">
        <f>IF(ISBLANK($OK$3),"",IF(OR(Tipy!MF79=Výsledky!$OI$6,Tipy!MF79=Výsledky!$OI$7,Tipy!MF79=Výsledky!$OI$8,Tipy!MF79=Výsledky!$OI$9),IF(VLOOKUP(Tipy!MF79,'Kategórie hráčov'!$A$2:$B$55,2,FALSE)=30,30,20),0))</f>
        <v>0</v>
      </c>
      <c r="OJ85" s="126">
        <f>IF(ISBLANK($OK$3),"",IF(ISBLANK(Tipy!MB79),0,IF(OR(AND(Tipy!MB79=Výsledky!$OI$3,OR(Tipy!MD79=Výsledky!$OK$3+1,Tipy!MD79=Výsledky!$OK$3-1)),AND(Tipy!MD79=Výsledky!$OK$3,OR(Tipy!MB79=Výsledky!$OI$3+1,Tipy!MB79=Výsledky!$OI$3-1))),10,0)))</f>
        <v>10</v>
      </c>
      <c r="OK85" s="129">
        <f>IF(ISBLANK($OK$3),"",IF(ISBLANK(Tipy!MB79),"-",SUM(OF85:OJ85)))</f>
        <v>30</v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>
        <f>IF(ISBLANK($OY$3),"",IF(ISBLANK(Tipy!MN79),0,IF(AND(Tipy!MN79=Výsledky!$OW$3,Tipy!MP79=Výsledky!$OY$3),60,0)))</f>
        <v>0</v>
      </c>
      <c r="OU85" s="125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>20</v>
      </c>
      <c r="OV85" s="125">
        <f>IF(ISBLANK($OY$3),"",IF(OR(Tipy!MQ79=Výsledky!$OT$6,Tipy!MQ79=Výsledky!$OT$7,Tipy!MQ79=Výsledky!$OT$8,Tipy!MQ79=Výsledky!$OT$9),IF(VLOOKUP(Tipy!MQ79,'Kategórie hráčov'!$A$2:$B$55,2,FALSE)=30,30,20),0))</f>
        <v>30</v>
      </c>
      <c r="OW85" s="125">
        <f>IF(ISBLANK($OY$3),"",IF(OR(Tipy!MR79=Výsledky!$OW$6,Tipy!MR79=Výsledky!$OW$7,Tipy!MR79=Výsledky!$OW$8,Tipy!MR79=Výsledky!$OW$9),IF(VLOOKUP(Tipy!MR79,'Kategórie hráčov'!$A$2:$B$55,2,FALSE)=30,30,20),0))</f>
        <v>0</v>
      </c>
      <c r="OX85" s="126">
        <f>IF(ISBLANK($OY$3),"",IF(ISBLANK(Tipy!MN79),0,IF(OR(AND(Tipy!MN79=Výsledky!$OW$3,OR(Tipy!MP79=Výsledky!$OY$3+1,Tipy!MP79=Výsledky!$OY$3-1)),AND(Tipy!MP79=Výsledky!$OY$3,OR(Tipy!MN79=Výsledky!$OW$3+1,Tipy!MN79=Výsledky!$OW$3-1))),10,0)))</f>
        <v>10</v>
      </c>
      <c r="OY85" s="129">
        <f>IF(ISBLANK($OY$3),"",IF(ISBLANK(Tipy!MN79),"-",SUM(OT85:OX85)))</f>
        <v>60</v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>
        <f>IF(ISBLANK($PM$3),"",IF(ISBLANK(Tipy!MZ79),0,IF(AND(Tipy!MZ79=Výsledky!$PK$3,Tipy!NB79=Výsledky!$PM$3),60,0)))</f>
        <v>0</v>
      </c>
      <c r="PI85" s="125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>0</v>
      </c>
      <c r="PJ85" s="125">
        <f>IF(ISBLANK($PM$3),"",IF(OR(Tipy!NC79=Výsledky!$PH$6,Tipy!NC79=Výsledky!$PH$7,Tipy!NC79=Výsledky!$PH$8,Tipy!NC79=Výsledky!$PH$9),IF(VLOOKUP(Tipy!NC79,'Kategórie hráčov'!$A$2:$B$55,2,FALSE)=30,30,20),0))</f>
        <v>0</v>
      </c>
      <c r="PK85" s="125">
        <f>IF(ISBLANK($PM$3),"",IF(OR(Tipy!ND79=Výsledky!$PK$6,Tipy!ND79=Výsledky!$PK$7,Tipy!ND79=Výsledky!$PK$8,Tipy!ND79=Výsledky!$PK$9),IF(VLOOKUP(Tipy!ND79,'Kategórie hráčov'!$A$2:$B$55,2,FALSE)=30,30,20),0))</f>
        <v>0</v>
      </c>
      <c r="PL85" s="126">
        <f>IF(ISBLANK($PM$3),"",IF(ISBLANK(Tipy!MZ79),0,IF(OR(AND(Tipy!MZ79=Výsledky!$PK$3,OR(Tipy!NB79=Výsledky!$PM$3+1,Tipy!NB79=Výsledky!$PM$3-1)),AND(Tipy!NB79=Výsledky!$PM$3,OR(Tipy!MZ79=Výsledky!$PK$3+1,Tipy!MZ79=Výsledky!$PK$3-1))),10,0)))</f>
        <v>0</v>
      </c>
      <c r="PM85" s="129">
        <f>IF(ISBLANK($PM$3),"",IF(ISBLANK(Tipy!MZ79),"-",SUM(PH85:PL85)))</f>
        <v>0</v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5" x14ac:dyDescent="0.2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>
        <f>IF(ISBLANK($CA$3),"",IF(ISBLANK(Tipy!BL80),0,IF(AND(Tipy!BL80=Výsledky!$BY$3,Tipy!BN80=Výsledky!$CA$3),60,0)))</f>
        <v>60</v>
      </c>
      <c r="BW86" s="125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25">
        <f>IF(ISBLANK($CA$3),"",IF(OR(Tipy!BO80=Výsledky!$BV$6,Tipy!BO80=Výsledky!$BV$7,Tipy!BO80=Výsledky!$BV$8,Tipy!BO80=Výsledky!$BV$9),IF(VLOOKUP(Tipy!BO80,'Kategórie hráčov'!$A$2:$B$55,2,FALSE)=30,30,20),0))</f>
        <v>0</v>
      </c>
      <c r="BY86" s="125">
        <f>IF(ISBLANK($CA$3),"",IF(OR(Tipy!BP80=Výsledky!$BY$6,Tipy!BP80=Výsledky!$BY$7,Tipy!BP80=Výsledky!$BY$8,Tipy!BP80=Výsledky!$BY$9),IF(VLOOKUP(Tipy!BP80,'Kategórie hráčov'!$A$2:$B$55,2,FALSE)=30,30,20),0))</f>
        <v>0</v>
      </c>
      <c r="BZ86" s="126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29">
        <f>IF(ISBLANK($CA$3),"",IF(ISBLANK(Tipy!BL80),"-",SUM(BV86:BZ86)))</f>
        <v>60</v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>
        <f>IF(ISBLANK($LL$3),"",IF(ISBLANK(Tipy!JN80),0,IF(AND(Tipy!JN80=Výsledky!$LJ$3,Tipy!JP80=Výsledky!$LL$3),60,0)))</f>
        <v>0</v>
      </c>
      <c r="LH86" s="125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20</v>
      </c>
      <c r="LI86" s="125">
        <f>IF(ISBLANK($LL$3),"",IF(OR(Tipy!JQ80=Výsledky!$LG$6,Tipy!JQ80=Výsledky!$LG$7,Tipy!JQ80=Výsledky!$LG$8,Tipy!JQ80=Výsledky!$LG$9),IF(VLOOKUP(Tipy!JQ80,'Kategórie hráčov'!$A$2:$B$55,2,FALSE)=30,30,20),0))</f>
        <v>0</v>
      </c>
      <c r="LJ86" s="125">
        <f>IF(ISBLANK($LL$3),"",IF(OR(Tipy!JR80=Výsledky!$LJ$6,Tipy!JR80=Výsledky!$LJ$7,Tipy!JR80=Výsledky!$LJ$8,Tipy!JR80=Výsledky!$LJ$9),IF(VLOOKUP(Tipy!JR80,'Kategórie hráčov'!$A$2:$B$55,2,FALSE)=30,30,20),0))</f>
        <v>0</v>
      </c>
      <c r="LK86" s="126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29">
        <f>IF(ISBLANK($LL$3),"",IF(ISBLANK(Tipy!JN80),"-",SUM(LG86:LK86)))</f>
        <v>20</v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>
        <f>IF(ISBLANK($LZ$3),"",IF(ISBLANK(Tipy!JZ80),0,IF(AND(Tipy!JZ80=Výsledky!$LX$3,Tipy!KB80=Výsledky!$LZ$3),60,0)))</f>
        <v>0</v>
      </c>
      <c r="LV86" s="125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5">
        <f>IF(ISBLANK($LZ$3),"",IF(OR(Tipy!KC80=Výsledky!$LU$6,Tipy!KC80=Výsledky!$LU$7,Tipy!KC80=Výsledky!$LU$8,Tipy!KC80=Výsledky!$LU$9),IF(VLOOKUP(Tipy!KC80,'Kategórie hráčov'!$A$2:$B$69,2,FALSE)=30,30,20),0))</f>
        <v>20</v>
      </c>
      <c r="LX86" s="125">
        <f>IF(ISBLANK($LZ$3),"",IF(OR(Tipy!KD80=Výsledky!$LX$6,Tipy!KD80=Výsledky!$LX$7,Tipy!KD80=Výsledky!$LX$8,Tipy!KD80=Výsledky!$LX$9),IF(VLOOKUP(Tipy!KD80,'Kategórie hráčov'!$A$2:$B$69,2,FALSE)=30,30,20),0))</f>
        <v>20</v>
      </c>
      <c r="LY86" s="126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9">
        <f>IF(ISBLANK($LZ$3),"",IF(ISBLANK(Tipy!JZ80),"-",SUM(LU86:LY86)))</f>
        <v>60</v>
      </c>
      <c r="MA86" s="128"/>
      <c r="MB86" s="125">
        <f>IF(ISBLANK($MG$3),"",IF(ISBLANK(Tipy!KF80),0,IF(AND(Tipy!KF80=Výsledky!$ME$3,Tipy!KH80=Výsledky!$MG$3),60,0)))</f>
        <v>0</v>
      </c>
      <c r="MC86" s="125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25">
        <f>IF(ISBLANK($MG$3),"",IF(OR(Tipy!KI80=Výsledky!$MB$6,Tipy!KI80=Výsledky!$MB$7,Tipy!KI80=Výsledky!$MB$8,Tipy!KI80=Výsledky!$MB$9),IF(VLOOKUP(Tipy!KI80,'Kategórie hráčov'!$A$2:$B$55,2,FALSE)=30,30,20),0))</f>
        <v>0</v>
      </c>
      <c r="ME86" s="125">
        <f>IF(ISBLANK($MG$3),"",IF(OR(Tipy!KJ80=Výsledky!$ME$6,Tipy!KJ80=Výsledky!$ME$7,Tipy!KJ80=Výsledky!$ME$8,Tipy!KJ80=Výsledky!$ME$9),IF(VLOOKUP(Tipy!KJ80,'Kategórie hráčov'!$A$2:$B$55,2,FALSE)=30,30,20),0))</f>
        <v>0</v>
      </c>
      <c r="MF86" s="126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29" t="str">
        <f>IF(ISBLANK($MG$3),"",IF(ISBLANK(Tipy!KF80),"-",SUM(MB86:MF86)))</f>
        <v>-</v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>
        <f>IF(ISBLANK($MU$3),"",IF(ISBLANK(Tipy!KR80),0,IF(AND(Tipy!KR80=Výsledky!$MS$3,Tipy!KT80=Výsledky!$MU$3),60,0)))</f>
        <v>0</v>
      </c>
      <c r="MQ86" s="125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20</v>
      </c>
      <c r="MR86" s="125">
        <f>IF(ISBLANK($MU$3),"",IF(OR(Tipy!KU80=Výsledky!$MP$6,Tipy!KU80=Výsledky!$MP$7,Tipy!KU80=Výsledky!$MP$8,Tipy!KU80=Výsledky!$MP$9),IF(VLOOKUP(Tipy!KU80,'Kategórie hráčov'!$A$2:$B$55,2,FALSE)=30,30,20),0))</f>
        <v>20</v>
      </c>
      <c r="MS86" s="125">
        <f>IF(ISBLANK($MU$3),"",IF(OR(Tipy!KV80=Výsledky!$MS$6,Tipy!KV80=Výsledky!$MS$7,Tipy!KV80=Výsledky!$MS$8,Tipy!KV80=Výsledky!$MS$9),IF(VLOOKUP(Tipy!KV80,'Kategórie hráčov'!$A$2:$B$55,2,FALSE)=30,30,20),0))</f>
        <v>0</v>
      </c>
      <c r="MT86" s="126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29">
        <f>IF(ISBLANK($MU$3),"",IF(ISBLANK(Tipy!KR80),"-",SUM(MP86:MT86)))</f>
        <v>40</v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>
        <f>IF(ISBLANK($NI$3),"",IF(ISBLANK(Tipy!LD80),0,IF(AND(Tipy!LD80=Výsledky!$NG$3,Tipy!LF80=Výsledky!$NI$3),60,0)))</f>
        <v>0</v>
      </c>
      <c r="NE86" s="125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25">
        <f>IF(ISBLANK($NI$3),"",IF(OR(Tipy!LG80=Výsledky!$ND$6,Tipy!LG80=Výsledky!$ND$7,Tipy!LG80=Výsledky!$ND$8,Tipy!LG80=Výsledky!$ND$9),IF(VLOOKUP(Tipy!LG80,'Kategórie hráčov'!$A$2:$B$55,2,FALSE)=30,30,20),0))</f>
        <v>0</v>
      </c>
      <c r="NG86" s="125">
        <f>IF(ISBLANK($NI$3),"",IF(OR(Tipy!LH80=Výsledky!$NG$6,Tipy!LH80=Výsledky!$NG$7,Tipy!LH80=Výsledky!$NG$8,Tipy!LH80=Výsledky!$NG$9),IF(VLOOKUP(Tipy!LH80,'Kategórie hráčov'!$A$2:$B$55,2,FALSE)=30,30,20),0))</f>
        <v>0</v>
      </c>
      <c r="NH86" s="126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29" t="str">
        <f>IF(ISBLANK($NI$3),"",IF(ISBLANK(Tipy!LD80),"-",SUM(ND86:NH86)))</f>
        <v>-</v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>
        <f>IF(ISBLANK($NW$3),"",IF(ISBLANK(Tipy!LP80),0,IF(AND(Tipy!LP80=Výsledky!$NU$3,Tipy!LR80=Výsledky!$NW$3),60,0)))</f>
        <v>0</v>
      </c>
      <c r="NS86" s="125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25">
        <f>IF(ISBLANK($NW$3),"",IF(OR(Tipy!LS80=Výsledky!$NR$6,Tipy!LS80=Výsledky!$NR$7,Tipy!LS80=Výsledky!$NR$8,Tipy!LS80=Výsledky!$NR$9),IF(VLOOKUP(Tipy!LS80,'Kategórie hráčov'!$A$2:$B$55,2,FALSE)=30,30,20),0))</f>
        <v>0</v>
      </c>
      <c r="NU86" s="125">
        <f>IF(ISBLANK($NW$3),"",IF(OR(Tipy!LT80=Výsledky!$NU$6,Tipy!LT80=Výsledky!$NU$7,Tipy!LT80=Výsledky!$NU$8,Tipy!LT80=Výsledky!$NU$9),IF(VLOOKUP(Tipy!LT80,'Kategórie hráčov'!$A$2:$B$55,2,FALSE)=30,30,20),0))</f>
        <v>0</v>
      </c>
      <c r="NV86" s="126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29">
        <f>IF(ISBLANK($NW$3),"",IF(ISBLANK(Tipy!LP80),"-",SUM(NR86:NV86)))</f>
        <v>0</v>
      </c>
      <c r="NX86" s="128"/>
      <c r="NY86" s="125">
        <f>IF(ISBLANK($OD$3),"",IF(ISBLANK(Tipy!LV80),0,IF(AND(Tipy!LV80=Výsledky!$OB$3,Tipy!LX80=Výsledky!$OD$3),60,0)))</f>
        <v>0</v>
      </c>
      <c r="NZ86" s="125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20</v>
      </c>
      <c r="OA86" s="125">
        <f>IF(ISBLANK($OD$3),"",IF(OR(Tipy!LY80=Výsledky!$NY$6,Tipy!LY80=Výsledky!$NY$7,Tipy!LY80=Výsledky!$NY$8,Tipy!LY80=Výsledky!$NY$9),IF(VLOOKUP(Tipy!LY80,'Kategórie hráčov'!$A$2:$B$55,2,FALSE)=30,30,20),0))</f>
        <v>0</v>
      </c>
      <c r="OB86" s="125">
        <f>IF(ISBLANK($OD$3),"",IF(OR(Tipy!LZ80=Výsledky!$OB$6,Tipy!LZ80=Výsledky!$OB$7,Tipy!LZ80=Výsledky!$OB$8,Tipy!LZ80=Výsledky!$OB$9),IF(VLOOKUP(Tipy!LZ80,'Kategórie hráčov'!$A$2:$B$55,2,FALSE)=30,30,20),0))</f>
        <v>30</v>
      </c>
      <c r="OC86" s="126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29">
        <f>IF(ISBLANK($OD$3),"",IF(ISBLANK(Tipy!LV80),"-",SUM(NY86:OC86)))</f>
        <v>50</v>
      </c>
      <c r="OE86" s="128"/>
      <c r="OF86" s="125">
        <f>IF(ISBLANK($OK$3),"",IF(ISBLANK(Tipy!MB80),0,IF(AND(Tipy!MB80=Výsledky!$OI$3,Tipy!MD80=Výsledky!$OK$3),60,0)))</f>
        <v>0</v>
      </c>
      <c r="OG86" s="125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20</v>
      </c>
      <c r="OH86" s="125">
        <f>IF(ISBLANK($OK$3),"",IF(OR(Tipy!ME80=Výsledky!$OF$6,Tipy!ME80=Výsledky!$OF$7,Tipy!ME80=Výsledky!$OF$8,Tipy!ME80=Výsledky!$OF$9),IF(VLOOKUP(Tipy!ME80,'Kategórie hráčov'!$A$2:$B$55,2,FALSE)=30,30,20),0))</f>
        <v>20</v>
      </c>
      <c r="OI86" s="125">
        <f>IF(ISBLANK($OK$3),"",IF(OR(Tipy!MF80=Výsledky!$OI$6,Tipy!MF80=Výsledky!$OI$7,Tipy!MF80=Výsledky!$OI$8,Tipy!MF80=Výsledky!$OI$9),IF(VLOOKUP(Tipy!MF80,'Kategórie hráčov'!$A$2:$B$55,2,FALSE)=30,30,20),0))</f>
        <v>0</v>
      </c>
      <c r="OJ86" s="126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29">
        <f>IF(ISBLANK($OK$3),"",IF(ISBLANK(Tipy!MB80),"-",SUM(OF86:OJ86)))</f>
        <v>40</v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>
        <f>IF(ISBLANK($OY$3),"",IF(ISBLANK(Tipy!MN80),0,IF(AND(Tipy!MN80=Výsledky!$OW$3,Tipy!MP80=Výsledky!$OY$3),60,0)))</f>
        <v>0</v>
      </c>
      <c r="OU86" s="125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>0</v>
      </c>
      <c r="OV86" s="125">
        <f>IF(ISBLANK($OY$3),"",IF(OR(Tipy!MQ80=Výsledky!$OT$6,Tipy!MQ80=Výsledky!$OT$7,Tipy!MQ80=Výsledky!$OT$8,Tipy!MQ80=Výsledky!$OT$9),IF(VLOOKUP(Tipy!MQ80,'Kategórie hráčov'!$A$2:$B$55,2,FALSE)=30,30,20),0))</f>
        <v>0</v>
      </c>
      <c r="OW86" s="125">
        <f>IF(ISBLANK($OY$3),"",IF(OR(Tipy!MR80=Výsledky!$OW$6,Tipy!MR80=Výsledky!$OW$7,Tipy!MR80=Výsledky!$OW$8,Tipy!MR80=Výsledky!$OW$9),IF(VLOOKUP(Tipy!MR80,'Kategórie hráčov'!$A$2:$B$55,2,FALSE)=30,30,20),0))</f>
        <v>0</v>
      </c>
      <c r="OX86" s="126">
        <f>IF(ISBLANK($OY$3),"",IF(ISBLANK(Tipy!MN80),0,IF(OR(AND(Tipy!MN80=Výsledky!$OW$3,OR(Tipy!MP80=Výsledky!$OY$3+1,Tipy!MP80=Výsledky!$OY$3-1)),AND(Tipy!MP80=Výsledky!$OY$3,OR(Tipy!MN80=Výsledky!$OW$3+1,Tipy!MN80=Výsledky!$OW$3-1))),10,0)))</f>
        <v>0</v>
      </c>
      <c r="OY86" s="129" t="str">
        <f>IF(ISBLANK($OY$3),"",IF(ISBLANK(Tipy!MN80),"-",SUM(OT86:OX86)))</f>
        <v>-</v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>
        <f>IF(ISBLANK($PM$3),"",IF(ISBLANK(Tipy!MZ80),0,IF(AND(Tipy!MZ80=Výsledky!$PK$3,Tipy!NB80=Výsledky!$PM$3),60,0)))</f>
        <v>0</v>
      </c>
      <c r="PI86" s="125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>0</v>
      </c>
      <c r="PJ86" s="125">
        <f>IF(ISBLANK($PM$3),"",IF(OR(Tipy!NC80=Výsledky!$PH$6,Tipy!NC80=Výsledky!$PH$7,Tipy!NC80=Výsledky!$PH$8,Tipy!NC80=Výsledky!$PH$9),IF(VLOOKUP(Tipy!NC80,'Kategórie hráčov'!$A$2:$B$55,2,FALSE)=30,30,20),0))</f>
        <v>0</v>
      </c>
      <c r="PK86" s="125">
        <f>IF(ISBLANK($PM$3),"",IF(OR(Tipy!ND80=Výsledky!$PK$6,Tipy!ND80=Výsledky!$PK$7,Tipy!ND80=Výsledky!$PK$8,Tipy!ND80=Výsledky!$PK$9),IF(VLOOKUP(Tipy!ND80,'Kategórie hráčov'!$A$2:$B$55,2,FALSE)=30,30,20),0))</f>
        <v>20</v>
      </c>
      <c r="PL86" s="126">
        <f>IF(ISBLANK($PM$3),"",IF(ISBLANK(Tipy!MZ80),0,IF(OR(AND(Tipy!MZ80=Výsledky!$PK$3,OR(Tipy!NB80=Výsledky!$PM$3+1,Tipy!NB80=Výsledky!$PM$3-1)),AND(Tipy!NB80=Výsledky!$PM$3,OR(Tipy!MZ80=Výsledky!$PK$3+1,Tipy!MZ80=Výsledky!$PK$3-1))),10,0)))</f>
        <v>0</v>
      </c>
      <c r="PM86" s="129">
        <f>IF(ISBLANK($PM$3),"",IF(ISBLANK(Tipy!MZ80),"-",SUM(PH86:PL86)))</f>
        <v>20</v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5" x14ac:dyDescent="0.2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>
        <f>IF(ISBLANK($CA$3),"",IF(ISBLANK(Tipy!BL81),0,IF(AND(Tipy!BL81=Výsledky!$BY$3,Tipy!BN81=Výsledky!$CA$3),60,0)))</f>
        <v>0</v>
      </c>
      <c r="BW87" s="125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0</v>
      </c>
      <c r="BX87" s="125">
        <f>IF(ISBLANK($CA$3),"",IF(OR(Tipy!BO81=Výsledky!$BV$6,Tipy!BO81=Výsledky!$BV$7,Tipy!BO81=Výsledky!$BV$8,Tipy!BO81=Výsledky!$BV$9),IF(VLOOKUP(Tipy!BO81,'Kategórie hráčov'!$A$2:$B$55,2,FALSE)=30,30,20),0))</f>
        <v>0</v>
      </c>
      <c r="BY87" s="125">
        <f>IF(ISBLANK($CA$3),"",IF(OR(Tipy!BP81=Výsledky!$BY$6,Tipy!BP81=Výsledky!$BY$7,Tipy!BP81=Výsledky!$BY$8,Tipy!BP81=Výsledky!$BY$9),IF(VLOOKUP(Tipy!BP81,'Kategórie hráčov'!$A$2:$B$55,2,FALSE)=30,30,20),0))</f>
        <v>0</v>
      </c>
      <c r="BZ87" s="126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29">
        <f>IF(ISBLANK($CA$3),"",IF(ISBLANK(Tipy!BL81),"-",SUM(BV87:BZ87)))</f>
        <v>0</v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>
        <f>IF(ISBLANK($LL$3),"",IF(ISBLANK(Tipy!JN81),0,IF(AND(Tipy!JN81=Výsledky!$LJ$3,Tipy!JP81=Výsledky!$LL$3),60,0)))</f>
        <v>0</v>
      </c>
      <c r="LH87" s="125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25">
        <f>IF(ISBLANK($LL$3),"",IF(OR(Tipy!JQ81=Výsledky!$LG$6,Tipy!JQ81=Výsledky!$LG$7,Tipy!JQ81=Výsledky!$LG$8,Tipy!JQ81=Výsledky!$LG$9),IF(VLOOKUP(Tipy!JQ81,'Kategórie hráčov'!$A$2:$B$55,2,FALSE)=30,30,20),0))</f>
        <v>0</v>
      </c>
      <c r="LJ87" s="125">
        <f>IF(ISBLANK($LL$3),"",IF(OR(Tipy!JR81=Výsledky!$LJ$6,Tipy!JR81=Výsledky!$LJ$7,Tipy!JR81=Výsledky!$LJ$8,Tipy!JR81=Výsledky!$LJ$9),IF(VLOOKUP(Tipy!JR81,'Kategórie hráčov'!$A$2:$B$55,2,FALSE)=30,30,20),0))</f>
        <v>0</v>
      </c>
      <c r="LK87" s="126">
        <f>IF(ISBLANK($LL$3),"",IF(ISBLANK(Tipy!JN81),0,IF(OR(AND(Tipy!JN81=Výsledky!$LJ$3,OR(Tipy!JP81=Výsledky!$LL$3+1,Tipy!JP81=Výsledky!$LL$3-1)),AND(Tipy!JP81=Výsledky!$LL$3,OR(Tipy!JN81=Výsledky!$LJ$3+1,Tipy!JN81=Výsledky!$LJ$3-1))),10,0)))</f>
        <v>0</v>
      </c>
      <c r="LL87" s="129">
        <f>IF(ISBLANK($LL$3),"",IF(ISBLANK(Tipy!JN81),"-",SUM(LG87:LK87)))</f>
        <v>20</v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>
        <f>IF(ISBLANK($LZ$3),"",IF(ISBLANK(Tipy!JZ81),0,IF(AND(Tipy!JZ81=Výsledky!$LX$3,Tipy!KB81=Výsledky!$LZ$3),60,0)))</f>
        <v>0</v>
      </c>
      <c r="LV87" s="125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5">
        <f>IF(ISBLANK($LZ$3),"",IF(OR(Tipy!KC81=Výsledky!$LU$6,Tipy!KC81=Výsledky!$LU$7,Tipy!KC81=Výsledky!$LU$8,Tipy!KC81=Výsledky!$LU$9),IF(VLOOKUP(Tipy!KC81,'Kategórie hráčov'!$A$2:$B$69,2,FALSE)=30,30,20),0))</f>
        <v>0</v>
      </c>
      <c r="LX87" s="125">
        <f>IF(ISBLANK($LZ$3),"",IF(OR(Tipy!KD81=Výsledky!$LX$6,Tipy!KD81=Výsledky!$LX$7,Tipy!KD81=Výsledky!$LX$8,Tipy!KD81=Výsledky!$LX$9),IF(VLOOKUP(Tipy!KD81,'Kategórie hráčov'!$A$2:$B$69,2,FALSE)=30,30,20),0))</f>
        <v>0</v>
      </c>
      <c r="LY87" s="126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9">
        <f>IF(ISBLANK($LZ$3),"",IF(ISBLANK(Tipy!JZ81),"-",SUM(LU87:LY87)))</f>
        <v>0</v>
      </c>
      <c r="MA87" s="128"/>
      <c r="MB87" s="125">
        <f>IF(ISBLANK($MG$3),"",IF(ISBLANK(Tipy!KF81),0,IF(AND(Tipy!KF81=Výsledky!$ME$3,Tipy!KH81=Výsledky!$MG$3),60,0)))</f>
        <v>0</v>
      </c>
      <c r="MC87" s="125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25">
        <f>IF(ISBLANK($MG$3),"",IF(OR(Tipy!KI81=Výsledky!$MB$6,Tipy!KI81=Výsledky!$MB$7,Tipy!KI81=Výsledky!$MB$8,Tipy!KI81=Výsledky!$MB$9),IF(VLOOKUP(Tipy!KI81,'Kategórie hráčov'!$A$2:$B$55,2,FALSE)=30,30,20),0))</f>
        <v>0</v>
      </c>
      <c r="ME87" s="125">
        <f>IF(ISBLANK($MG$3),"",IF(OR(Tipy!KJ81=Výsledky!$ME$6,Tipy!KJ81=Výsledky!$ME$7,Tipy!KJ81=Výsledky!$ME$8,Tipy!KJ81=Výsledky!$ME$9),IF(VLOOKUP(Tipy!KJ81,'Kategórie hráčov'!$A$2:$B$55,2,FALSE)=30,30,20),0))</f>
        <v>0</v>
      </c>
      <c r="MF87" s="126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29">
        <f>IF(ISBLANK($MG$3),"",IF(ISBLANK(Tipy!KF81),"-",SUM(MB87:MF87)))</f>
        <v>0</v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>
        <f>IF(ISBLANK($MU$3),"",IF(ISBLANK(Tipy!KR81),0,IF(AND(Tipy!KR81=Výsledky!$MS$3,Tipy!KT81=Výsledky!$MU$3),60,0)))</f>
        <v>0</v>
      </c>
      <c r="MQ87" s="125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25">
        <f>IF(ISBLANK($MU$3),"",IF(OR(Tipy!KU81=Výsledky!$MP$6,Tipy!KU81=Výsledky!$MP$7,Tipy!KU81=Výsledky!$MP$8,Tipy!KU81=Výsledky!$MP$9),IF(VLOOKUP(Tipy!KU81,'Kategórie hráčov'!$A$2:$B$55,2,FALSE)=30,30,20),0))</f>
        <v>20</v>
      </c>
      <c r="MS87" s="125">
        <f>IF(ISBLANK($MU$3),"",IF(OR(Tipy!KV81=Výsledky!$MS$6,Tipy!KV81=Výsledky!$MS$7,Tipy!KV81=Výsledky!$MS$8,Tipy!KV81=Výsledky!$MS$9),IF(VLOOKUP(Tipy!KV81,'Kategórie hráčov'!$A$2:$B$55,2,FALSE)=30,30,20),0))</f>
        <v>0</v>
      </c>
      <c r="MT87" s="126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29">
        <f>IF(ISBLANK($MU$3),"",IF(ISBLANK(Tipy!KR81),"-",SUM(MP87:MT87)))</f>
        <v>40</v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>
        <f>IF(ISBLANK($NI$3),"",IF(ISBLANK(Tipy!LD81),0,IF(AND(Tipy!LD81=Výsledky!$NG$3,Tipy!LF81=Výsledky!$NI$3),60,0)))</f>
        <v>0</v>
      </c>
      <c r="NE87" s="125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25">
        <f>IF(ISBLANK($NI$3),"",IF(OR(Tipy!LG81=Výsledky!$ND$6,Tipy!LG81=Výsledky!$ND$7,Tipy!LG81=Výsledky!$ND$8,Tipy!LG81=Výsledky!$ND$9),IF(VLOOKUP(Tipy!LG81,'Kategórie hráčov'!$A$2:$B$55,2,FALSE)=30,30,20),0))</f>
        <v>0</v>
      </c>
      <c r="NG87" s="125">
        <f>IF(ISBLANK($NI$3),"",IF(OR(Tipy!LH81=Výsledky!$NG$6,Tipy!LH81=Výsledky!$NG$7,Tipy!LH81=Výsledky!$NG$8,Tipy!LH81=Výsledky!$NG$9),IF(VLOOKUP(Tipy!LH81,'Kategórie hráčov'!$A$2:$B$55,2,FALSE)=30,30,20),0))</f>
        <v>30</v>
      </c>
      <c r="NH87" s="126">
        <f>IF(ISBLANK($NI$3),"",IF(ISBLANK(Tipy!LD81),0,IF(OR(AND(Tipy!LD81=Výsledky!$NG$3,OR(Tipy!LF81=Výsledky!$NI$3+1,Tipy!LF81=Výsledky!$NI$3-1)),AND(Tipy!LF81=Výsledky!$NI$3,OR(Tipy!LD81=Výsledky!$NG$3+1,Tipy!LD81=Výsledky!$NG$3-1))),10,0)))</f>
        <v>0</v>
      </c>
      <c r="NI87" s="129">
        <f>IF(ISBLANK($NI$3),"",IF(ISBLANK(Tipy!LD81),"-",SUM(ND87:NH87)))</f>
        <v>50</v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>
        <f>IF(ISBLANK($NW$3),"",IF(ISBLANK(Tipy!LP81),0,IF(AND(Tipy!LP81=Výsledky!$NU$3,Tipy!LR81=Výsledky!$NW$3),60,0)))</f>
        <v>0</v>
      </c>
      <c r="NS87" s="125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25">
        <f>IF(ISBLANK($NW$3),"",IF(OR(Tipy!LS81=Výsledky!$NR$6,Tipy!LS81=Výsledky!$NR$7,Tipy!LS81=Výsledky!$NR$8,Tipy!LS81=Výsledky!$NR$9),IF(VLOOKUP(Tipy!LS81,'Kategórie hráčov'!$A$2:$B$55,2,FALSE)=30,30,20),0))</f>
        <v>0</v>
      </c>
      <c r="NU87" s="125">
        <f>IF(ISBLANK($NW$3),"",IF(OR(Tipy!LT81=Výsledky!$NU$6,Tipy!LT81=Výsledky!$NU$7,Tipy!LT81=Výsledky!$NU$8,Tipy!LT81=Výsledky!$NU$9),IF(VLOOKUP(Tipy!LT81,'Kategórie hráčov'!$A$2:$B$55,2,FALSE)=30,30,20),0))</f>
        <v>30</v>
      </c>
      <c r="NV87" s="126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29">
        <f>IF(ISBLANK($NW$3),"",IF(ISBLANK(Tipy!LP81),"-",SUM(NR87:NV87)))</f>
        <v>60</v>
      </c>
      <c r="NX87" s="128"/>
      <c r="NY87" s="125">
        <f>IF(ISBLANK($OD$3),"",IF(ISBLANK(Tipy!LV81),0,IF(AND(Tipy!LV81=Výsledky!$OB$3,Tipy!LX81=Výsledky!$OD$3),60,0)))</f>
        <v>0</v>
      </c>
      <c r="NZ87" s="125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20</v>
      </c>
      <c r="OA87" s="125">
        <f>IF(ISBLANK($OD$3),"",IF(OR(Tipy!LY81=Výsledky!$NY$6,Tipy!LY81=Výsledky!$NY$7,Tipy!LY81=Výsledky!$NY$8,Tipy!LY81=Výsledky!$NY$9),IF(VLOOKUP(Tipy!LY81,'Kategórie hráčov'!$A$2:$B$55,2,FALSE)=30,30,20),0))</f>
        <v>0</v>
      </c>
      <c r="OB87" s="125">
        <f>IF(ISBLANK($OD$3),"",IF(OR(Tipy!LZ81=Výsledky!$OB$6,Tipy!LZ81=Výsledky!$OB$7,Tipy!LZ81=Výsledky!$OB$8,Tipy!LZ81=Výsledky!$OB$9),IF(VLOOKUP(Tipy!LZ81,'Kategórie hráčov'!$A$2:$B$55,2,FALSE)=30,30,20),0))</f>
        <v>0</v>
      </c>
      <c r="OC87" s="126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29">
        <f>IF(ISBLANK($OD$3),"",IF(ISBLANK(Tipy!LV81),"-",SUM(NY87:OC87)))</f>
        <v>20</v>
      </c>
      <c r="OE87" s="128"/>
      <c r="OF87" s="125">
        <f>IF(ISBLANK($OK$3),"",IF(ISBLANK(Tipy!MB81),0,IF(AND(Tipy!MB81=Výsledky!$OI$3,Tipy!MD81=Výsledky!$OK$3),60,0)))</f>
        <v>0</v>
      </c>
      <c r="OG87" s="125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25">
        <f>IF(ISBLANK($OK$3),"",IF(OR(Tipy!ME81=Výsledky!$OF$6,Tipy!ME81=Výsledky!$OF$7,Tipy!ME81=Výsledky!$OF$8,Tipy!ME81=Výsledky!$OF$9),IF(VLOOKUP(Tipy!ME81,'Kategórie hráčov'!$A$2:$B$55,2,FALSE)=30,30,20),0))</f>
        <v>0</v>
      </c>
      <c r="OI87" s="125">
        <f>IF(ISBLANK($OK$3),"",IF(OR(Tipy!MF81=Výsledky!$OI$6,Tipy!MF81=Výsledky!$OI$7,Tipy!MF81=Výsledky!$OI$8,Tipy!MF81=Výsledky!$OI$9),IF(VLOOKUP(Tipy!MF81,'Kategórie hráčov'!$A$2:$B$55,2,FALSE)=30,30,20),0))</f>
        <v>0</v>
      </c>
      <c r="OJ87" s="126">
        <f>IF(ISBLANK($OK$3),"",IF(ISBLANK(Tipy!MB81),0,IF(OR(AND(Tipy!MB81=Výsledky!$OI$3,OR(Tipy!MD81=Výsledky!$OK$3+1,Tipy!MD81=Výsledky!$OK$3-1)),AND(Tipy!MD81=Výsledky!$OK$3,OR(Tipy!MB81=Výsledky!$OI$3+1,Tipy!MB81=Výsledky!$OI$3-1))),10,0)))</f>
        <v>0</v>
      </c>
      <c r="OK87" s="129">
        <f>IF(ISBLANK($OK$3),"",IF(ISBLANK(Tipy!MB81),"-",SUM(OF87:OJ87)))</f>
        <v>20</v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>
        <f>IF(ISBLANK($OY$3),"",IF(ISBLANK(Tipy!MN81),0,IF(AND(Tipy!MN81=Výsledky!$OW$3,Tipy!MP81=Výsledky!$OY$3),60,0)))</f>
        <v>0</v>
      </c>
      <c r="OU87" s="125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>20</v>
      </c>
      <c r="OV87" s="125">
        <f>IF(ISBLANK($OY$3),"",IF(OR(Tipy!MQ81=Výsledky!$OT$6,Tipy!MQ81=Výsledky!$OT$7,Tipy!MQ81=Výsledky!$OT$8,Tipy!MQ81=Výsledky!$OT$9),IF(VLOOKUP(Tipy!MQ81,'Kategórie hráčov'!$A$2:$B$55,2,FALSE)=30,30,20),0))</f>
        <v>0</v>
      </c>
      <c r="OW87" s="125">
        <f>IF(ISBLANK($OY$3),"",IF(OR(Tipy!MR81=Výsledky!$OW$6,Tipy!MR81=Výsledky!$OW$7,Tipy!MR81=Výsledky!$OW$8,Tipy!MR81=Výsledky!$OW$9),IF(VLOOKUP(Tipy!MR81,'Kategórie hráčov'!$A$2:$B$55,2,FALSE)=30,30,20),0))</f>
        <v>0</v>
      </c>
      <c r="OX87" s="126">
        <f>IF(ISBLANK($OY$3),"",IF(ISBLANK(Tipy!MN81),0,IF(OR(AND(Tipy!MN81=Výsledky!$OW$3,OR(Tipy!MP81=Výsledky!$OY$3+1,Tipy!MP81=Výsledky!$OY$3-1)),AND(Tipy!MP81=Výsledky!$OY$3,OR(Tipy!MN81=Výsledky!$OW$3+1,Tipy!MN81=Výsledky!$OW$3-1))),10,0)))</f>
        <v>10</v>
      </c>
      <c r="OY87" s="129">
        <f>IF(ISBLANK($OY$3),"",IF(ISBLANK(Tipy!MN81),"-",SUM(OT87:OX87)))</f>
        <v>30</v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>
        <f>IF(ISBLANK($PM$3),"",IF(ISBLANK(Tipy!MZ81),0,IF(AND(Tipy!MZ81=Výsledky!$PK$3,Tipy!NB81=Výsledky!$PM$3),60,0)))</f>
        <v>0</v>
      </c>
      <c r="PI87" s="125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>0</v>
      </c>
      <c r="PJ87" s="125">
        <f>IF(ISBLANK($PM$3),"",IF(OR(Tipy!NC81=Výsledky!$PH$6,Tipy!NC81=Výsledky!$PH$7,Tipy!NC81=Výsledky!$PH$8,Tipy!NC81=Výsledky!$PH$9),IF(VLOOKUP(Tipy!NC81,'Kategórie hráčov'!$A$2:$B$55,2,FALSE)=30,30,20),0))</f>
        <v>0</v>
      </c>
      <c r="PK87" s="125">
        <f>IF(ISBLANK($PM$3),"",IF(OR(Tipy!ND81=Výsledky!$PK$6,Tipy!ND81=Výsledky!$PK$7,Tipy!ND81=Výsledky!$PK$8,Tipy!ND81=Výsledky!$PK$9),IF(VLOOKUP(Tipy!ND81,'Kategórie hráčov'!$A$2:$B$55,2,FALSE)=30,30,20),0))</f>
        <v>0</v>
      </c>
      <c r="PL87" s="126">
        <f>IF(ISBLANK($PM$3),"",IF(ISBLANK(Tipy!MZ81),0,IF(OR(AND(Tipy!MZ81=Výsledky!$PK$3,OR(Tipy!NB81=Výsledky!$PM$3+1,Tipy!NB81=Výsledky!$PM$3-1)),AND(Tipy!NB81=Výsledky!$PM$3,OR(Tipy!MZ81=Výsledky!$PK$3+1,Tipy!MZ81=Výsledky!$PK$3-1))),10,0)))</f>
        <v>0</v>
      </c>
      <c r="PM87" s="129">
        <f>IF(ISBLANK($PM$3),"",IF(ISBLANK(Tipy!MZ81),"-",SUM(PH87:PL87)))</f>
        <v>0</v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5" x14ac:dyDescent="0.2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>
        <f>IF(ISBLANK($CA$3),"",IF(ISBLANK(Tipy!BL82),0,IF(AND(Tipy!BL82=Výsledky!$BY$3,Tipy!BN82=Výsledky!$CA$3),60,0)))</f>
        <v>0</v>
      </c>
      <c r="BW88" s="125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0</v>
      </c>
      <c r="BX88" s="125">
        <f>IF(ISBLANK($CA$3),"",IF(OR(Tipy!BO82=Výsledky!$BV$6,Tipy!BO82=Výsledky!$BV$7,Tipy!BO82=Výsledky!$BV$8,Tipy!BO82=Výsledky!$BV$9),IF(VLOOKUP(Tipy!BO82,'Kategórie hráčov'!$A$2:$B$55,2,FALSE)=30,30,20),0))</f>
        <v>0</v>
      </c>
      <c r="BY88" s="125">
        <f>IF(ISBLANK($CA$3),"",IF(OR(Tipy!BP82=Výsledky!$BY$6,Tipy!BP82=Výsledky!$BY$7,Tipy!BP82=Výsledky!$BY$8,Tipy!BP82=Výsledky!$BY$9),IF(VLOOKUP(Tipy!BP82,'Kategórie hráčov'!$A$2:$B$55,2,FALSE)=30,30,20),0))</f>
        <v>0</v>
      </c>
      <c r="BZ88" s="126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29" t="str">
        <f>IF(ISBLANK($CA$3),"",IF(ISBLANK(Tipy!BL82),"-",SUM(BV88:BZ88)))</f>
        <v>-</v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>
        <f>IF(ISBLANK($LL$3),"",IF(ISBLANK(Tipy!JN82),0,IF(AND(Tipy!JN82=Výsledky!$LJ$3,Tipy!JP82=Výsledky!$LL$3),60,0)))</f>
        <v>0</v>
      </c>
      <c r="LH88" s="125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25">
        <f>IF(ISBLANK($LL$3),"",IF(OR(Tipy!JQ82=Výsledky!$LG$6,Tipy!JQ82=Výsledky!$LG$7,Tipy!JQ82=Výsledky!$LG$8,Tipy!JQ82=Výsledky!$LG$9),IF(VLOOKUP(Tipy!JQ82,'Kategórie hráčov'!$A$2:$B$55,2,FALSE)=30,30,20),0))</f>
        <v>0</v>
      </c>
      <c r="LJ88" s="125">
        <f>IF(ISBLANK($LL$3),"",IF(OR(Tipy!JR82=Výsledky!$LJ$6,Tipy!JR82=Výsledky!$LJ$7,Tipy!JR82=Výsledky!$LJ$8,Tipy!JR82=Výsledky!$LJ$9),IF(VLOOKUP(Tipy!JR82,'Kategórie hráčov'!$A$2:$B$55,2,FALSE)=30,30,20),0))</f>
        <v>0</v>
      </c>
      <c r="LK88" s="126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29" t="str">
        <f>IF(ISBLANK($LL$3),"",IF(ISBLANK(Tipy!JN82),"-",SUM(LG88:LK88)))</f>
        <v>-</v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>
        <f>IF(ISBLANK($LZ$3),"",IF(ISBLANK(Tipy!JZ82),0,IF(AND(Tipy!JZ82=Výsledky!$LX$3,Tipy!KB82=Výsledky!$LZ$3),60,0)))</f>
        <v>0</v>
      </c>
      <c r="LV88" s="125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5">
        <f>IF(ISBLANK($LZ$3),"",IF(OR(Tipy!KC82=Výsledky!$LU$6,Tipy!KC82=Výsledky!$LU$7,Tipy!KC82=Výsledky!$LU$8,Tipy!KC82=Výsledky!$LU$9),IF(VLOOKUP(Tipy!KC82,'Kategórie hráčov'!$A$2:$B$69,2,FALSE)=30,30,20),0))</f>
        <v>0</v>
      </c>
      <c r="LX88" s="125">
        <f>IF(ISBLANK($LZ$3),"",IF(OR(Tipy!KD82=Výsledky!$LX$6,Tipy!KD82=Výsledky!$LX$7,Tipy!KD82=Výsledky!$LX$8,Tipy!KD82=Výsledky!$LX$9),IF(VLOOKUP(Tipy!KD82,'Kategórie hráčov'!$A$2:$B$69,2,FALSE)=30,30,20),0))</f>
        <v>0</v>
      </c>
      <c r="LY88" s="126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9" t="str">
        <f>IF(ISBLANK($LZ$3),"",IF(ISBLANK(Tipy!JZ82),"-",SUM(LU88:LY88)))</f>
        <v>-</v>
      </c>
      <c r="MA88" s="128"/>
      <c r="MB88" s="125">
        <f>IF(ISBLANK($MG$3),"",IF(ISBLANK(Tipy!KF82),0,IF(AND(Tipy!KF82=Výsledky!$ME$3,Tipy!KH82=Výsledky!$MG$3),60,0)))</f>
        <v>0</v>
      </c>
      <c r="MC88" s="125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0</v>
      </c>
      <c r="MD88" s="125">
        <f>IF(ISBLANK($MG$3),"",IF(OR(Tipy!KI82=Výsledky!$MB$6,Tipy!KI82=Výsledky!$MB$7,Tipy!KI82=Výsledky!$MB$8,Tipy!KI82=Výsledky!$MB$9),IF(VLOOKUP(Tipy!KI82,'Kategórie hráčov'!$A$2:$B$55,2,FALSE)=30,30,20),0))</f>
        <v>0</v>
      </c>
      <c r="ME88" s="125">
        <f>IF(ISBLANK($MG$3),"",IF(OR(Tipy!KJ82=Výsledky!$ME$6,Tipy!KJ82=Výsledky!$ME$7,Tipy!KJ82=Výsledky!$ME$8,Tipy!KJ82=Výsledky!$ME$9),IF(VLOOKUP(Tipy!KJ82,'Kategórie hráčov'!$A$2:$B$55,2,FALSE)=30,30,20),0))</f>
        <v>0</v>
      </c>
      <c r="MF88" s="126">
        <f>IF(ISBLANK($MG$3),"",IF(ISBLANK(Tipy!KF82),0,IF(OR(AND(Tipy!KF82=Výsledky!$ME$3,OR(Tipy!KH82=Výsledky!$MG$3+1,Tipy!KH82=Výsledky!$MG$3-1)),AND(Tipy!KH82=Výsledky!$MG$3,OR(Tipy!KF82=Výsledky!$ME$3+1,Tipy!KF82=Výsledky!$ME$3-1))),10,0)))</f>
        <v>0</v>
      </c>
      <c r="MG88" s="129" t="str">
        <f>IF(ISBLANK($MG$3),"",IF(ISBLANK(Tipy!KF82),"-",SUM(MB88:MF88)))</f>
        <v>-</v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>
        <f>IF(ISBLANK($MU$3),"",IF(ISBLANK(Tipy!KR82),0,IF(AND(Tipy!KR82=Výsledky!$MS$3,Tipy!KT82=Výsledky!$MU$3),60,0)))</f>
        <v>0</v>
      </c>
      <c r="MQ88" s="125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25">
        <f>IF(ISBLANK($MU$3),"",IF(OR(Tipy!KU82=Výsledky!$MP$6,Tipy!KU82=Výsledky!$MP$7,Tipy!KU82=Výsledky!$MP$8,Tipy!KU82=Výsledky!$MP$9),IF(VLOOKUP(Tipy!KU82,'Kategórie hráčov'!$A$2:$B$55,2,FALSE)=30,30,20),0))</f>
        <v>0</v>
      </c>
      <c r="MS88" s="125">
        <f>IF(ISBLANK($MU$3),"",IF(OR(Tipy!KV82=Výsledky!$MS$6,Tipy!KV82=Výsledky!$MS$7,Tipy!KV82=Výsledky!$MS$8,Tipy!KV82=Výsledky!$MS$9),IF(VLOOKUP(Tipy!KV82,'Kategórie hráčov'!$A$2:$B$55,2,FALSE)=30,30,20),0))</f>
        <v>0</v>
      </c>
      <c r="MT88" s="126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29" t="str">
        <f>IF(ISBLANK($MU$3),"",IF(ISBLANK(Tipy!KR82),"-",SUM(MP88:MT88)))</f>
        <v>-</v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>
        <f>IF(ISBLANK($NI$3),"",IF(ISBLANK(Tipy!LD82),0,IF(AND(Tipy!LD82=Výsledky!$NG$3,Tipy!LF82=Výsledky!$NI$3),60,0)))</f>
        <v>0</v>
      </c>
      <c r="NE88" s="125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0</v>
      </c>
      <c r="NF88" s="125">
        <f>IF(ISBLANK($NI$3),"",IF(OR(Tipy!LG82=Výsledky!$ND$6,Tipy!LG82=Výsledky!$ND$7,Tipy!LG82=Výsledky!$ND$8,Tipy!LG82=Výsledky!$ND$9),IF(VLOOKUP(Tipy!LG82,'Kategórie hráčov'!$A$2:$B$55,2,FALSE)=30,30,20),0))</f>
        <v>0</v>
      </c>
      <c r="NG88" s="125">
        <f>IF(ISBLANK($NI$3),"",IF(OR(Tipy!LH82=Výsledky!$NG$6,Tipy!LH82=Výsledky!$NG$7,Tipy!LH82=Výsledky!$NG$8,Tipy!LH82=Výsledky!$NG$9),IF(VLOOKUP(Tipy!LH82,'Kategórie hráčov'!$A$2:$B$55,2,FALSE)=30,30,20),0))</f>
        <v>0</v>
      </c>
      <c r="NH88" s="126">
        <f>IF(ISBLANK($NI$3),"",IF(ISBLANK(Tipy!LD82),0,IF(OR(AND(Tipy!LD82=Výsledky!$NG$3,OR(Tipy!LF82=Výsledky!$NI$3+1,Tipy!LF82=Výsledky!$NI$3-1)),AND(Tipy!LF82=Výsledky!$NI$3,OR(Tipy!LD82=Výsledky!$NG$3+1,Tipy!LD82=Výsledky!$NG$3-1))),10,0)))</f>
        <v>0</v>
      </c>
      <c r="NI88" s="129" t="str">
        <f>IF(ISBLANK($NI$3),"",IF(ISBLANK(Tipy!LD82),"-",SUM(ND88:NH88)))</f>
        <v>-</v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>
        <f>IF(ISBLANK($NW$3),"",IF(ISBLANK(Tipy!LP82),0,IF(AND(Tipy!LP82=Výsledky!$NU$3,Tipy!LR82=Výsledky!$NW$3),60,0)))</f>
        <v>0</v>
      </c>
      <c r="NS88" s="125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0</v>
      </c>
      <c r="NT88" s="125">
        <f>IF(ISBLANK($NW$3),"",IF(OR(Tipy!LS82=Výsledky!$NR$6,Tipy!LS82=Výsledky!$NR$7,Tipy!LS82=Výsledky!$NR$8,Tipy!LS82=Výsledky!$NR$9),IF(VLOOKUP(Tipy!LS82,'Kategórie hráčov'!$A$2:$B$55,2,FALSE)=30,30,20),0))</f>
        <v>0</v>
      </c>
      <c r="NU88" s="125">
        <f>IF(ISBLANK($NW$3),"",IF(OR(Tipy!LT82=Výsledky!$NU$6,Tipy!LT82=Výsledky!$NU$7,Tipy!LT82=Výsledky!$NU$8,Tipy!LT82=Výsledky!$NU$9),IF(VLOOKUP(Tipy!LT82,'Kategórie hráčov'!$A$2:$B$55,2,FALSE)=30,30,20),0))</f>
        <v>0</v>
      </c>
      <c r="NV88" s="126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29" t="str">
        <f>IF(ISBLANK($NW$3),"",IF(ISBLANK(Tipy!LP82),"-",SUM(NR88:NV88)))</f>
        <v>-</v>
      </c>
      <c r="NX88" s="128"/>
      <c r="NY88" s="125">
        <f>IF(ISBLANK($OD$3),"",IF(ISBLANK(Tipy!LV82),0,IF(AND(Tipy!LV82=Výsledky!$OB$3,Tipy!LX82=Výsledky!$OD$3),60,0)))</f>
        <v>0</v>
      </c>
      <c r="NZ88" s="125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25">
        <f>IF(ISBLANK($OD$3),"",IF(OR(Tipy!LY82=Výsledky!$NY$6,Tipy!LY82=Výsledky!$NY$7,Tipy!LY82=Výsledky!$NY$8,Tipy!LY82=Výsledky!$NY$9),IF(VLOOKUP(Tipy!LY82,'Kategórie hráčov'!$A$2:$B$55,2,FALSE)=30,30,20),0))</f>
        <v>0</v>
      </c>
      <c r="OB88" s="125">
        <f>IF(ISBLANK($OD$3),"",IF(OR(Tipy!LZ82=Výsledky!$OB$6,Tipy!LZ82=Výsledky!$OB$7,Tipy!LZ82=Výsledky!$OB$8,Tipy!LZ82=Výsledky!$OB$9),IF(VLOOKUP(Tipy!LZ82,'Kategórie hráčov'!$A$2:$B$55,2,FALSE)=30,30,20),0))</f>
        <v>0</v>
      </c>
      <c r="OC88" s="126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29" t="str">
        <f>IF(ISBLANK($OD$3),"",IF(ISBLANK(Tipy!LV82),"-",SUM(NY88:OC88)))</f>
        <v>-</v>
      </c>
      <c r="OE88" s="128"/>
      <c r="OF88" s="125">
        <f>IF(ISBLANK($OK$3),"",IF(ISBLANK(Tipy!MB82),0,IF(AND(Tipy!MB82=Výsledky!$OI$3,Tipy!MD82=Výsledky!$OK$3),60,0)))</f>
        <v>0</v>
      </c>
      <c r="OG88" s="125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25">
        <f>IF(ISBLANK($OK$3),"",IF(OR(Tipy!ME82=Výsledky!$OF$6,Tipy!ME82=Výsledky!$OF$7,Tipy!ME82=Výsledky!$OF$8,Tipy!ME82=Výsledky!$OF$9),IF(VLOOKUP(Tipy!ME82,'Kategórie hráčov'!$A$2:$B$55,2,FALSE)=30,30,20),0))</f>
        <v>0</v>
      </c>
      <c r="OI88" s="125">
        <f>IF(ISBLANK($OK$3),"",IF(OR(Tipy!MF82=Výsledky!$OI$6,Tipy!MF82=Výsledky!$OI$7,Tipy!MF82=Výsledky!$OI$8,Tipy!MF82=Výsledky!$OI$9),IF(VLOOKUP(Tipy!MF82,'Kategórie hráčov'!$A$2:$B$55,2,FALSE)=30,30,20),0))</f>
        <v>0</v>
      </c>
      <c r="OJ88" s="126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29" t="str">
        <f>IF(ISBLANK($OK$3),"",IF(ISBLANK(Tipy!MB82),"-",SUM(OF88:OJ88)))</f>
        <v>-</v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>
        <f>IF(ISBLANK($OY$3),"",IF(ISBLANK(Tipy!MN82),0,IF(AND(Tipy!MN82=Výsledky!$OW$3,Tipy!MP82=Výsledky!$OY$3),60,0)))</f>
        <v>0</v>
      </c>
      <c r="OU88" s="125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>0</v>
      </c>
      <c r="OV88" s="125">
        <f>IF(ISBLANK($OY$3),"",IF(OR(Tipy!MQ82=Výsledky!$OT$6,Tipy!MQ82=Výsledky!$OT$7,Tipy!MQ82=Výsledky!$OT$8,Tipy!MQ82=Výsledky!$OT$9),IF(VLOOKUP(Tipy!MQ82,'Kategórie hráčov'!$A$2:$B$55,2,FALSE)=30,30,20),0))</f>
        <v>0</v>
      </c>
      <c r="OW88" s="125">
        <f>IF(ISBLANK($OY$3),"",IF(OR(Tipy!MR82=Výsledky!$OW$6,Tipy!MR82=Výsledky!$OW$7,Tipy!MR82=Výsledky!$OW$8,Tipy!MR82=Výsledky!$OW$9),IF(VLOOKUP(Tipy!MR82,'Kategórie hráčov'!$A$2:$B$55,2,FALSE)=30,30,20),0))</f>
        <v>0</v>
      </c>
      <c r="OX88" s="126">
        <f>IF(ISBLANK($OY$3),"",IF(ISBLANK(Tipy!MN82),0,IF(OR(AND(Tipy!MN82=Výsledky!$OW$3,OR(Tipy!MP82=Výsledky!$OY$3+1,Tipy!MP82=Výsledky!$OY$3-1)),AND(Tipy!MP82=Výsledky!$OY$3,OR(Tipy!MN82=Výsledky!$OW$3+1,Tipy!MN82=Výsledky!$OW$3-1))),10,0)))</f>
        <v>0</v>
      </c>
      <c r="OY88" s="129" t="str">
        <f>IF(ISBLANK($OY$3),"",IF(ISBLANK(Tipy!MN82),"-",SUM(OT88:OX88)))</f>
        <v>-</v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>
        <f>IF(ISBLANK($PM$3),"",IF(ISBLANK(Tipy!MZ82),0,IF(AND(Tipy!MZ82=Výsledky!$PK$3,Tipy!NB82=Výsledky!$PM$3),60,0)))</f>
        <v>0</v>
      </c>
      <c r="PI88" s="125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>0</v>
      </c>
      <c r="PJ88" s="125">
        <f>IF(ISBLANK($PM$3),"",IF(OR(Tipy!NC82=Výsledky!$PH$6,Tipy!NC82=Výsledky!$PH$7,Tipy!NC82=Výsledky!$PH$8,Tipy!NC82=Výsledky!$PH$9),IF(VLOOKUP(Tipy!NC82,'Kategórie hráčov'!$A$2:$B$55,2,FALSE)=30,30,20),0))</f>
        <v>0</v>
      </c>
      <c r="PK88" s="125">
        <f>IF(ISBLANK($PM$3),"",IF(OR(Tipy!ND82=Výsledky!$PK$6,Tipy!ND82=Výsledky!$PK$7,Tipy!ND82=Výsledky!$PK$8,Tipy!ND82=Výsledky!$PK$9),IF(VLOOKUP(Tipy!ND82,'Kategórie hráčov'!$A$2:$B$55,2,FALSE)=30,30,20),0))</f>
        <v>0</v>
      </c>
      <c r="PL88" s="126">
        <f>IF(ISBLANK($PM$3),"",IF(ISBLANK(Tipy!MZ82),0,IF(OR(AND(Tipy!MZ82=Výsledky!$PK$3,OR(Tipy!NB82=Výsledky!$PM$3+1,Tipy!NB82=Výsledky!$PM$3-1)),AND(Tipy!NB82=Výsledky!$PM$3,OR(Tipy!MZ82=Výsledky!$PK$3+1,Tipy!MZ82=Výsledky!$PK$3-1))),10,0)))</f>
        <v>0</v>
      </c>
      <c r="PM88" s="129" t="str">
        <f>IF(ISBLANK($PM$3),"",IF(ISBLANK(Tipy!MZ82),"-",SUM(PH88:PL88)))</f>
        <v>-</v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5" x14ac:dyDescent="0.2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>
        <f>IF(ISBLANK($CA$3),"",IF(ISBLANK(Tipy!BL83),0,IF(AND(Tipy!BL83=Výsledky!$BY$3,Tipy!BN83=Výsledky!$CA$3),60,0)))</f>
        <v>0</v>
      </c>
      <c r="BW89" s="125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25">
        <f>IF(ISBLANK($CA$3),"",IF(OR(Tipy!BO83=Výsledky!$BV$6,Tipy!BO83=Výsledky!$BV$7,Tipy!BO83=Výsledky!$BV$8,Tipy!BO83=Výsledky!$BV$9),IF(VLOOKUP(Tipy!BO83,'Kategórie hráčov'!$A$2:$B$55,2,FALSE)=30,30,20),0))</f>
        <v>0</v>
      </c>
      <c r="BY89" s="125">
        <f>IF(ISBLANK($CA$3),"",IF(OR(Tipy!BP83=Výsledky!$BY$6,Tipy!BP83=Výsledky!$BY$7,Tipy!BP83=Výsledky!$BY$8,Tipy!BP83=Výsledky!$BY$9),IF(VLOOKUP(Tipy!BP83,'Kategórie hráčov'!$A$2:$B$55,2,FALSE)=30,30,20),0))</f>
        <v>0</v>
      </c>
      <c r="BZ89" s="126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29" t="str">
        <f>IF(ISBLANK($CA$3),"",IF(ISBLANK(Tipy!BL83),"-",SUM(BV89:BZ89)))</f>
        <v>-</v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>
        <f>IF(ISBLANK($LL$3),"",IF(ISBLANK(Tipy!JN83),0,IF(AND(Tipy!JN83=Výsledky!$LJ$3,Tipy!JP83=Výsledky!$LL$3),60,0)))</f>
        <v>0</v>
      </c>
      <c r="LH89" s="125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25">
        <f>IF(ISBLANK($LL$3),"",IF(OR(Tipy!JQ83=Výsledky!$LG$6,Tipy!JQ83=Výsledky!$LG$7,Tipy!JQ83=Výsledky!$LG$8,Tipy!JQ83=Výsledky!$LG$9),IF(VLOOKUP(Tipy!JQ83,'Kategórie hráčov'!$A$2:$B$55,2,FALSE)=30,30,20),0))</f>
        <v>0</v>
      </c>
      <c r="LJ89" s="125">
        <f>IF(ISBLANK($LL$3),"",IF(OR(Tipy!JR83=Výsledky!$LJ$6,Tipy!JR83=Výsledky!$LJ$7,Tipy!JR83=Výsledky!$LJ$8,Tipy!JR83=Výsledky!$LJ$9),IF(VLOOKUP(Tipy!JR83,'Kategórie hráčov'!$A$2:$B$55,2,FALSE)=30,30,20),0))</f>
        <v>0</v>
      </c>
      <c r="LK89" s="126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29" t="str">
        <f>IF(ISBLANK($LL$3),"",IF(ISBLANK(Tipy!JN83),"-",SUM(LG89:LK89)))</f>
        <v>-</v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>
        <f>IF(ISBLANK($LZ$3),"",IF(ISBLANK(Tipy!JZ83),0,IF(AND(Tipy!JZ83=Výsledky!$LX$3,Tipy!KB83=Výsledky!$LZ$3),60,0)))</f>
        <v>0</v>
      </c>
      <c r="LV89" s="125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5">
        <f>IF(ISBLANK($LZ$3),"",IF(OR(Tipy!KC83=Výsledky!$LU$6,Tipy!KC83=Výsledky!$LU$7,Tipy!KC83=Výsledky!$LU$8,Tipy!KC83=Výsledky!$LU$9),IF(VLOOKUP(Tipy!KC83,'Kategórie hráčov'!$A$2:$B$69,2,FALSE)=30,30,20),0))</f>
        <v>0</v>
      </c>
      <c r="LX89" s="125">
        <f>IF(ISBLANK($LZ$3),"",IF(OR(Tipy!KD83=Výsledky!$LX$6,Tipy!KD83=Výsledky!$LX$7,Tipy!KD83=Výsledky!$LX$8,Tipy!KD83=Výsledky!$LX$9),IF(VLOOKUP(Tipy!KD83,'Kategórie hráčov'!$A$2:$B$69,2,FALSE)=30,30,20),0))</f>
        <v>0</v>
      </c>
      <c r="LY89" s="126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9" t="str">
        <f>IF(ISBLANK($LZ$3),"",IF(ISBLANK(Tipy!JZ83),"-",SUM(LU89:LY89)))</f>
        <v>-</v>
      </c>
      <c r="MA89" s="128"/>
      <c r="MB89" s="125">
        <f>IF(ISBLANK($MG$3),"",IF(ISBLANK(Tipy!KF83),0,IF(AND(Tipy!KF83=Výsledky!$ME$3,Tipy!KH83=Výsledky!$MG$3),60,0)))</f>
        <v>0</v>
      </c>
      <c r="MC89" s="125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25">
        <f>IF(ISBLANK($MG$3),"",IF(OR(Tipy!KI83=Výsledky!$MB$6,Tipy!KI83=Výsledky!$MB$7,Tipy!KI83=Výsledky!$MB$8,Tipy!KI83=Výsledky!$MB$9),IF(VLOOKUP(Tipy!KI83,'Kategórie hráčov'!$A$2:$B$55,2,FALSE)=30,30,20),0))</f>
        <v>0</v>
      </c>
      <c r="ME89" s="125">
        <f>IF(ISBLANK($MG$3),"",IF(OR(Tipy!KJ83=Výsledky!$ME$6,Tipy!KJ83=Výsledky!$ME$7,Tipy!KJ83=Výsledky!$ME$8,Tipy!KJ83=Výsledky!$ME$9),IF(VLOOKUP(Tipy!KJ83,'Kategórie hráčov'!$A$2:$B$55,2,FALSE)=30,30,20),0))</f>
        <v>0</v>
      </c>
      <c r="MF89" s="126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29" t="str">
        <f>IF(ISBLANK($MG$3),"",IF(ISBLANK(Tipy!KF83),"-",SUM(MB89:MF89)))</f>
        <v>-</v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>
        <f>IF(ISBLANK($MU$3),"",IF(ISBLANK(Tipy!KR83),0,IF(AND(Tipy!KR83=Výsledky!$MS$3,Tipy!KT83=Výsledky!$MU$3),60,0)))</f>
        <v>0</v>
      </c>
      <c r="MQ89" s="125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25">
        <f>IF(ISBLANK($MU$3),"",IF(OR(Tipy!KU83=Výsledky!$MP$6,Tipy!KU83=Výsledky!$MP$7,Tipy!KU83=Výsledky!$MP$8,Tipy!KU83=Výsledky!$MP$9),IF(VLOOKUP(Tipy!KU83,'Kategórie hráčov'!$A$2:$B$55,2,FALSE)=30,30,20),0))</f>
        <v>0</v>
      </c>
      <c r="MS89" s="125">
        <f>IF(ISBLANK($MU$3),"",IF(OR(Tipy!KV83=Výsledky!$MS$6,Tipy!KV83=Výsledky!$MS$7,Tipy!KV83=Výsledky!$MS$8,Tipy!KV83=Výsledky!$MS$9),IF(VLOOKUP(Tipy!KV83,'Kategórie hráčov'!$A$2:$B$55,2,FALSE)=30,30,20),0))</f>
        <v>0</v>
      </c>
      <c r="MT89" s="126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29" t="str">
        <f>IF(ISBLANK($MU$3),"",IF(ISBLANK(Tipy!KR83),"-",SUM(MP89:MT89)))</f>
        <v>-</v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>
        <f>IF(ISBLANK($NI$3),"",IF(ISBLANK(Tipy!LD83),0,IF(AND(Tipy!LD83=Výsledky!$NG$3,Tipy!LF83=Výsledky!$NI$3),60,0)))</f>
        <v>0</v>
      </c>
      <c r="NE89" s="125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25">
        <f>IF(ISBLANK($NI$3),"",IF(OR(Tipy!LG83=Výsledky!$ND$6,Tipy!LG83=Výsledky!$ND$7,Tipy!LG83=Výsledky!$ND$8,Tipy!LG83=Výsledky!$ND$9),IF(VLOOKUP(Tipy!LG83,'Kategórie hráčov'!$A$2:$B$55,2,FALSE)=30,30,20),0))</f>
        <v>0</v>
      </c>
      <c r="NG89" s="125">
        <f>IF(ISBLANK($NI$3),"",IF(OR(Tipy!LH83=Výsledky!$NG$6,Tipy!LH83=Výsledky!$NG$7,Tipy!LH83=Výsledky!$NG$8,Tipy!LH83=Výsledky!$NG$9),IF(VLOOKUP(Tipy!LH83,'Kategórie hráčov'!$A$2:$B$55,2,FALSE)=30,30,20),0))</f>
        <v>0</v>
      </c>
      <c r="NH89" s="126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29" t="str">
        <f>IF(ISBLANK($NI$3),"",IF(ISBLANK(Tipy!LD83),"-",SUM(ND89:NH89)))</f>
        <v>-</v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>
        <f>IF(ISBLANK($NW$3),"",IF(ISBLANK(Tipy!LP83),0,IF(AND(Tipy!LP83=Výsledky!$NU$3,Tipy!LR83=Výsledky!$NW$3),60,0)))</f>
        <v>0</v>
      </c>
      <c r="NS89" s="125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25">
        <f>IF(ISBLANK($NW$3),"",IF(OR(Tipy!LS83=Výsledky!$NR$6,Tipy!LS83=Výsledky!$NR$7,Tipy!LS83=Výsledky!$NR$8,Tipy!LS83=Výsledky!$NR$9),IF(VLOOKUP(Tipy!LS83,'Kategórie hráčov'!$A$2:$B$55,2,FALSE)=30,30,20),0))</f>
        <v>0</v>
      </c>
      <c r="NU89" s="125">
        <f>IF(ISBLANK($NW$3),"",IF(OR(Tipy!LT83=Výsledky!$NU$6,Tipy!LT83=Výsledky!$NU$7,Tipy!LT83=Výsledky!$NU$8,Tipy!LT83=Výsledky!$NU$9),IF(VLOOKUP(Tipy!LT83,'Kategórie hráčov'!$A$2:$B$55,2,FALSE)=30,30,20),0))</f>
        <v>0</v>
      </c>
      <c r="NV89" s="126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29" t="str">
        <f>IF(ISBLANK($NW$3),"",IF(ISBLANK(Tipy!LP83),"-",SUM(NR89:NV89)))</f>
        <v>-</v>
      </c>
      <c r="NX89" s="128"/>
      <c r="NY89" s="125">
        <f>IF(ISBLANK($OD$3),"",IF(ISBLANK(Tipy!LV83),0,IF(AND(Tipy!LV83=Výsledky!$OB$3,Tipy!LX83=Výsledky!$OD$3),60,0)))</f>
        <v>0</v>
      </c>
      <c r="NZ89" s="125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25">
        <f>IF(ISBLANK($OD$3),"",IF(OR(Tipy!LY83=Výsledky!$NY$6,Tipy!LY83=Výsledky!$NY$7,Tipy!LY83=Výsledky!$NY$8,Tipy!LY83=Výsledky!$NY$9),IF(VLOOKUP(Tipy!LY83,'Kategórie hráčov'!$A$2:$B$55,2,FALSE)=30,30,20),0))</f>
        <v>0</v>
      </c>
      <c r="OB89" s="125">
        <f>IF(ISBLANK($OD$3),"",IF(OR(Tipy!LZ83=Výsledky!$OB$6,Tipy!LZ83=Výsledky!$OB$7,Tipy!LZ83=Výsledky!$OB$8,Tipy!LZ83=Výsledky!$OB$9),IF(VLOOKUP(Tipy!LZ83,'Kategórie hráčov'!$A$2:$B$55,2,FALSE)=30,30,20),0))</f>
        <v>0</v>
      </c>
      <c r="OC89" s="126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29" t="str">
        <f>IF(ISBLANK($OD$3),"",IF(ISBLANK(Tipy!LV83),"-",SUM(NY89:OC89)))</f>
        <v>-</v>
      </c>
      <c r="OE89" s="128"/>
      <c r="OF89" s="125">
        <f>IF(ISBLANK($OK$3),"",IF(ISBLANK(Tipy!MB83),0,IF(AND(Tipy!MB83=Výsledky!$OI$3,Tipy!MD83=Výsledky!$OK$3),60,0)))</f>
        <v>0</v>
      </c>
      <c r="OG89" s="125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25">
        <f>IF(ISBLANK($OK$3),"",IF(OR(Tipy!ME83=Výsledky!$OF$6,Tipy!ME83=Výsledky!$OF$7,Tipy!ME83=Výsledky!$OF$8,Tipy!ME83=Výsledky!$OF$9),IF(VLOOKUP(Tipy!ME83,'Kategórie hráčov'!$A$2:$B$55,2,FALSE)=30,30,20),0))</f>
        <v>0</v>
      </c>
      <c r="OI89" s="125">
        <f>IF(ISBLANK($OK$3),"",IF(OR(Tipy!MF83=Výsledky!$OI$6,Tipy!MF83=Výsledky!$OI$7,Tipy!MF83=Výsledky!$OI$8,Tipy!MF83=Výsledky!$OI$9),IF(VLOOKUP(Tipy!MF83,'Kategórie hráčov'!$A$2:$B$55,2,FALSE)=30,30,20),0))</f>
        <v>0</v>
      </c>
      <c r="OJ89" s="126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29" t="str">
        <f>IF(ISBLANK($OK$3),"",IF(ISBLANK(Tipy!MB83),"-",SUM(OF89:OJ89)))</f>
        <v>-</v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>
        <f>IF(ISBLANK($OY$3),"",IF(ISBLANK(Tipy!MN83),0,IF(AND(Tipy!MN83=Výsledky!$OW$3,Tipy!MP83=Výsledky!$OY$3),60,0)))</f>
        <v>0</v>
      </c>
      <c r="OU89" s="125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>0</v>
      </c>
      <c r="OV89" s="125">
        <f>IF(ISBLANK($OY$3),"",IF(OR(Tipy!MQ83=Výsledky!$OT$6,Tipy!MQ83=Výsledky!$OT$7,Tipy!MQ83=Výsledky!$OT$8,Tipy!MQ83=Výsledky!$OT$9),IF(VLOOKUP(Tipy!MQ83,'Kategórie hráčov'!$A$2:$B$55,2,FALSE)=30,30,20),0))</f>
        <v>0</v>
      </c>
      <c r="OW89" s="125">
        <f>IF(ISBLANK($OY$3),"",IF(OR(Tipy!MR83=Výsledky!$OW$6,Tipy!MR83=Výsledky!$OW$7,Tipy!MR83=Výsledky!$OW$8,Tipy!MR83=Výsledky!$OW$9),IF(VLOOKUP(Tipy!MR83,'Kategórie hráčov'!$A$2:$B$55,2,FALSE)=30,30,20),0))</f>
        <v>0</v>
      </c>
      <c r="OX89" s="126">
        <f>IF(ISBLANK($OY$3),"",IF(ISBLANK(Tipy!MN83),0,IF(OR(AND(Tipy!MN83=Výsledky!$OW$3,OR(Tipy!MP83=Výsledky!$OY$3+1,Tipy!MP83=Výsledky!$OY$3-1)),AND(Tipy!MP83=Výsledky!$OY$3,OR(Tipy!MN83=Výsledky!$OW$3+1,Tipy!MN83=Výsledky!$OW$3-1))),10,0)))</f>
        <v>0</v>
      </c>
      <c r="OY89" s="129" t="str">
        <f>IF(ISBLANK($OY$3),"",IF(ISBLANK(Tipy!MN83),"-",SUM(OT89:OX89)))</f>
        <v>-</v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>
        <f>IF(ISBLANK($PM$3),"",IF(ISBLANK(Tipy!MZ83),0,IF(AND(Tipy!MZ83=Výsledky!$PK$3,Tipy!NB83=Výsledky!$PM$3),60,0)))</f>
        <v>0</v>
      </c>
      <c r="PI89" s="125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>0</v>
      </c>
      <c r="PJ89" s="125">
        <f>IF(ISBLANK($PM$3),"",IF(OR(Tipy!NC83=Výsledky!$PH$6,Tipy!NC83=Výsledky!$PH$7,Tipy!NC83=Výsledky!$PH$8,Tipy!NC83=Výsledky!$PH$9),IF(VLOOKUP(Tipy!NC83,'Kategórie hráčov'!$A$2:$B$55,2,FALSE)=30,30,20),0))</f>
        <v>0</v>
      </c>
      <c r="PK89" s="125">
        <f>IF(ISBLANK($PM$3),"",IF(OR(Tipy!ND83=Výsledky!$PK$6,Tipy!ND83=Výsledky!$PK$7,Tipy!ND83=Výsledky!$PK$8,Tipy!ND83=Výsledky!$PK$9),IF(VLOOKUP(Tipy!ND83,'Kategórie hráčov'!$A$2:$B$55,2,FALSE)=30,30,20),0))</f>
        <v>0</v>
      </c>
      <c r="PL89" s="126">
        <f>IF(ISBLANK($PM$3),"",IF(ISBLANK(Tipy!MZ83),0,IF(OR(AND(Tipy!MZ83=Výsledky!$PK$3,OR(Tipy!NB83=Výsledky!$PM$3+1,Tipy!NB83=Výsledky!$PM$3-1)),AND(Tipy!NB83=Výsledky!$PM$3,OR(Tipy!MZ83=Výsledky!$PK$3+1,Tipy!MZ83=Výsledky!$PK$3-1))),10,0)))</f>
        <v>0</v>
      </c>
      <c r="PM89" s="129" t="str">
        <f>IF(ISBLANK($PM$3),"",IF(ISBLANK(Tipy!MZ83),"-",SUM(PH89:PL89)))</f>
        <v>-</v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5.75" thickBot="1" x14ac:dyDescent="0.25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>
        <f>IF(ISBLANK($CA$3),"",IF(ISBLANK(Tipy!BL84),0,IF(AND(Tipy!BL84=Výsledky!$BY$3,Tipy!BN84=Výsledky!$CA$3),60,0)))</f>
        <v>0</v>
      </c>
      <c r="BW90" s="13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0</v>
      </c>
      <c r="BX90" s="132">
        <f>IF(ISBLANK($CA$3),"",IF(OR(Tipy!BO84=Výsledky!$BV$6,Tipy!BO84=Výsledky!$BV$7,Tipy!BO84=Výsledky!$BV$8,Tipy!BO84=Výsledky!$BV$9),IF(VLOOKUP(Tipy!BO84,'Kategórie hráčov'!$A$2:$B$55,2,FALSE)=30,30,20),0))</f>
        <v>0</v>
      </c>
      <c r="BY90" s="132">
        <f>IF(ISBLANK($CA$3),"",IF(OR(Tipy!BP84=Výsledky!$BY$6,Tipy!BP84=Výsledky!$BY$7,Tipy!BP84=Výsledky!$BY$8,Tipy!BP84=Výsledky!$BY$9),IF(VLOOKUP(Tipy!BP84,'Kategórie hráčov'!$A$2:$B$55,2,FALSE)=30,30,20),0))</f>
        <v>0</v>
      </c>
      <c r="BZ90" s="13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29" t="str">
        <f>IF(ISBLANK($CA$3),"",IF(ISBLANK(Tipy!BL84),"-",SUM(BV90:BZ90)))</f>
        <v>-</v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>
        <f>IF(ISBLANK($LL$3),"",IF(ISBLANK(Tipy!JN84),0,IF(AND(Tipy!JN84=Výsledky!$LJ$3,Tipy!JP84=Výsledky!$LL$3),60,0)))</f>
        <v>0</v>
      </c>
      <c r="LH90" s="13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0</v>
      </c>
      <c r="LI90" s="132">
        <f>IF(ISBLANK($LL$3),"",IF(OR(Tipy!JQ84=Výsledky!$LG$6,Tipy!JQ84=Výsledky!$LG$7,Tipy!JQ84=Výsledky!$LG$8,Tipy!JQ84=Výsledky!$LG$9),IF(VLOOKUP(Tipy!JQ84,'Kategórie hráčov'!$A$2:$B$55,2,FALSE)=30,30,20),0))</f>
        <v>0</v>
      </c>
      <c r="LJ90" s="132">
        <f>IF(ISBLANK($LL$3),"",IF(OR(Tipy!JR84=Výsledky!$LJ$6,Tipy!JR84=Výsledky!$LJ$7,Tipy!JR84=Výsledky!$LJ$8,Tipy!JR84=Výsledky!$LJ$9),IF(VLOOKUP(Tipy!JR84,'Kategórie hráčov'!$A$2:$B$55,2,FALSE)=30,30,20),0))</f>
        <v>0</v>
      </c>
      <c r="LK90" s="133">
        <f>IF(ISBLANK($LL$3),"",IF(ISBLANK(Tipy!JN84),0,IF(OR(AND(Tipy!JN84=Výsledky!$LJ$3,OR(Tipy!JP84=Výsledky!$LL$3+1,Tipy!JP84=Výsledky!$LL$3-1)),AND(Tipy!JP84=Výsledky!$LL$3,OR(Tipy!JN84=Výsledky!$LJ$3+1,Tipy!JN84=Výsledky!$LJ$3-1))),10,0)))</f>
        <v>0</v>
      </c>
      <c r="LL90" s="134" t="str">
        <f>IF(ISBLANK($LL$3),"",IF(ISBLANK(Tipy!JN84),"-",SUM(LG90:LK90)))</f>
        <v>-</v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>
        <f>IF(ISBLANK($LZ$3),"",IF(ISBLANK(Tipy!JZ84),0,IF(AND(Tipy!JZ84=Výsledky!$LX$3,Tipy!KB84=Výsledky!$LZ$3),60,0)))</f>
        <v>0</v>
      </c>
      <c r="LV90" s="13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5">
        <f>IF(ISBLANK($LZ$3),"",IF(OR(Tipy!KC84=Výsledky!$LU$6,Tipy!KC84=Výsledky!$LU$7,Tipy!KC84=Výsledky!$LU$8,Tipy!KC84=Výsledky!$LU$9),IF(VLOOKUP(Tipy!KC84,'Kategórie hráčov'!$A$2:$B$69,2,FALSE)=30,30,20),0))</f>
        <v>0</v>
      </c>
      <c r="LX90" s="125">
        <f>IF(ISBLANK($LZ$3),"",IF(OR(Tipy!KD84=Výsledky!$LX$6,Tipy!KD84=Výsledky!$LX$7,Tipy!KD84=Výsledky!$LX$8,Tipy!KD84=Výsledky!$LX$9),IF(VLOOKUP(Tipy!KD84,'Kategórie hráčov'!$A$2:$B$69,2,FALSE)=30,30,20),0))</f>
        <v>0</v>
      </c>
      <c r="LY90" s="13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4" t="str">
        <f>IF(ISBLANK($LZ$3),"",IF(ISBLANK(Tipy!JZ84),"-",SUM(LU90:LY90)))</f>
        <v>-</v>
      </c>
      <c r="MA90" s="128"/>
      <c r="MB90" s="131">
        <f>IF(ISBLANK($MG$3),"",IF(ISBLANK(Tipy!KF84),0,IF(AND(Tipy!KF84=Výsledky!$ME$3,Tipy!KH84=Výsledky!$MG$3),60,0)))</f>
        <v>0</v>
      </c>
      <c r="MC90" s="132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0</v>
      </c>
      <c r="MD90" s="132">
        <f>IF(ISBLANK($MG$3),"",IF(OR(Tipy!KI84=Výsledky!$MB$6,Tipy!KI84=Výsledky!$MB$7,Tipy!KI84=Výsledky!$MB$8,Tipy!KI84=Výsledky!$MB$9),IF(VLOOKUP(Tipy!KI84,'Kategórie hráčov'!$A$2:$B$55,2,FALSE)=30,30,20),0))</f>
        <v>0</v>
      </c>
      <c r="ME90" s="132">
        <f>IF(ISBLANK($MG$3),"",IF(OR(Tipy!KJ84=Výsledky!$ME$6,Tipy!KJ84=Výsledky!$ME$7,Tipy!KJ84=Výsledky!$ME$8,Tipy!KJ84=Výsledky!$ME$9),IF(VLOOKUP(Tipy!KJ84,'Kategórie hráčov'!$A$2:$B$55,2,FALSE)=30,30,20),0))</f>
        <v>0</v>
      </c>
      <c r="MF90" s="133">
        <f>IF(ISBLANK($MG$3),"",IF(ISBLANK(Tipy!KF84),0,IF(OR(AND(Tipy!KF84=Výsledky!$ME$3,OR(Tipy!KH84=Výsledky!$MG$3+1,Tipy!KH84=Výsledky!$MG$3-1)),AND(Tipy!KH84=Výsledky!$MG$3,OR(Tipy!KF84=Výsledky!$ME$3+1,Tipy!KF84=Výsledky!$ME$3-1))),10,0)))</f>
        <v>0</v>
      </c>
      <c r="MG90" s="134" t="str">
        <f>IF(ISBLANK($MG$3),"",IF(ISBLANK(Tipy!KF84),"-",SUM(MB90:MF90)))</f>
        <v>-</v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>
        <f>IF(ISBLANK($MU$3),"",IF(ISBLANK(Tipy!KR84),0,IF(AND(Tipy!KR84=Výsledky!$MS$3,Tipy!KT84=Výsledky!$MU$3),60,0)))</f>
        <v>0</v>
      </c>
      <c r="MQ90" s="132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32">
        <f>IF(ISBLANK($MU$3),"",IF(OR(Tipy!KU84=Výsledky!$MP$6,Tipy!KU84=Výsledky!$MP$7,Tipy!KU84=Výsledky!$MP$8,Tipy!KU84=Výsledky!$MP$9),IF(VLOOKUP(Tipy!KU84,'Kategórie hráčov'!$A$2:$B$55,2,FALSE)=30,30,20),0))</f>
        <v>0</v>
      </c>
      <c r="MS90" s="132">
        <f>IF(ISBLANK($MU$3),"",IF(OR(Tipy!KV84=Výsledky!$MS$6,Tipy!KV84=Výsledky!$MS$7,Tipy!KV84=Výsledky!$MS$8,Tipy!KV84=Výsledky!$MS$9),IF(VLOOKUP(Tipy!KV84,'Kategórie hráčov'!$A$2:$B$55,2,FALSE)=30,30,20),0))</f>
        <v>0</v>
      </c>
      <c r="MT90" s="133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34" t="str">
        <f>IF(ISBLANK($MU$3),"",IF(ISBLANK(Tipy!KR84),"-",SUM(MP90:MT90)))</f>
        <v>-</v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>
        <f>IF(ISBLANK($NI$3),"",IF(ISBLANK(Tipy!LD84),0,IF(AND(Tipy!LD84=Výsledky!$NG$3,Tipy!LF84=Výsledky!$NI$3),60,0)))</f>
        <v>0</v>
      </c>
      <c r="NE90" s="132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32">
        <f>IF(ISBLANK($NI$3),"",IF(OR(Tipy!LG84=Výsledky!$ND$6,Tipy!LG84=Výsledky!$ND$7,Tipy!LG84=Výsledky!$ND$8,Tipy!LG84=Výsledky!$ND$9),IF(VLOOKUP(Tipy!LG84,'Kategórie hráčov'!$A$2:$B$55,2,FALSE)=30,30,20),0))</f>
        <v>0</v>
      </c>
      <c r="NG90" s="132">
        <f>IF(ISBLANK($NI$3),"",IF(OR(Tipy!LH84=Výsledky!$NG$6,Tipy!LH84=Výsledky!$NG$7,Tipy!LH84=Výsledky!$NG$8,Tipy!LH84=Výsledky!$NG$9),IF(VLOOKUP(Tipy!LH84,'Kategórie hráčov'!$A$2:$B$55,2,FALSE)=30,30,20),0))</f>
        <v>0</v>
      </c>
      <c r="NH90" s="133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34" t="str">
        <f>IF(ISBLANK($NI$3),"",IF(ISBLANK(Tipy!LD84),"-",SUM(ND90:NH90)))</f>
        <v>-</v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>
        <f>IF(ISBLANK($NW$3),"",IF(ISBLANK(Tipy!LP84),0,IF(AND(Tipy!LP84=Výsledky!$NU$3,Tipy!LR84=Výsledky!$NW$3),60,0)))</f>
        <v>0</v>
      </c>
      <c r="NS90" s="132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32">
        <f>IF(ISBLANK($NW$3),"",IF(OR(Tipy!LS84=Výsledky!$NR$6,Tipy!LS84=Výsledky!$NR$7,Tipy!LS84=Výsledky!$NR$8,Tipy!LS84=Výsledky!$NR$9),IF(VLOOKUP(Tipy!LS84,'Kategórie hráčov'!$A$2:$B$55,2,FALSE)=30,30,20),0))</f>
        <v>0</v>
      </c>
      <c r="NU90" s="132">
        <f>IF(ISBLANK($NW$3),"",IF(OR(Tipy!LT84=Výsledky!$NU$6,Tipy!LT84=Výsledky!$NU$7,Tipy!LT84=Výsledky!$NU$8,Tipy!LT84=Výsledky!$NU$9),IF(VLOOKUP(Tipy!LT84,'Kategórie hráčov'!$A$2:$B$55,2,FALSE)=30,30,20),0))</f>
        <v>0</v>
      </c>
      <c r="NV90" s="133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34" t="str">
        <f>IF(ISBLANK($NW$3),"",IF(ISBLANK(Tipy!LP84),"-",SUM(NR90:NV90)))</f>
        <v>-</v>
      </c>
      <c r="NX90" s="128"/>
      <c r="NY90" s="131">
        <f>IF(ISBLANK($OD$3),"",IF(ISBLANK(Tipy!LV84),0,IF(AND(Tipy!LV84=Výsledky!$OB$3,Tipy!LX84=Výsledky!$OD$3),60,0)))</f>
        <v>0</v>
      </c>
      <c r="NZ90" s="132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0</v>
      </c>
      <c r="OA90" s="132">
        <f>IF(ISBLANK($OD$3),"",IF(OR(Tipy!LY84=Výsledky!$NY$6,Tipy!LY84=Výsledky!$NY$7,Tipy!LY84=Výsledky!$NY$8,Tipy!LY84=Výsledky!$NY$9),IF(VLOOKUP(Tipy!LY84,'Kategórie hráčov'!$A$2:$B$55,2,FALSE)=30,30,20),0))</f>
        <v>0</v>
      </c>
      <c r="OB90" s="132">
        <f>IF(ISBLANK($OD$3),"",IF(OR(Tipy!LZ84=Výsledky!$OB$6,Tipy!LZ84=Výsledky!$OB$7,Tipy!LZ84=Výsledky!$OB$8,Tipy!LZ84=Výsledky!$OB$9),IF(VLOOKUP(Tipy!LZ84,'Kategórie hráčov'!$A$2:$B$55,2,FALSE)=30,30,20),0))</f>
        <v>0</v>
      </c>
      <c r="OC90" s="133">
        <f>IF(ISBLANK($OD$3),"",IF(ISBLANK(Tipy!LV84),0,IF(OR(AND(Tipy!LV84=Výsledky!$OB$3,OR(Tipy!LX84=Výsledky!$OD$3+1,Tipy!LX84=Výsledky!$OD$3-1)),AND(Tipy!LX84=Výsledky!$OD$3,OR(Tipy!LV84=Výsledky!$OB$3+1,Tipy!LV84=Výsledky!$OB$3-1))),10,0)))</f>
        <v>0</v>
      </c>
      <c r="OD90" s="134" t="str">
        <f>IF(ISBLANK($OD$3),"",IF(ISBLANK(Tipy!LV84),"-",SUM(NY90:OC90)))</f>
        <v>-</v>
      </c>
      <c r="OE90" s="128"/>
      <c r="OF90" s="131">
        <f>IF(ISBLANK($OK$3),"",IF(ISBLANK(Tipy!MB84),0,IF(AND(Tipy!MB84=Výsledky!$OI$3,Tipy!MD84=Výsledky!$OK$3),60,0)))</f>
        <v>0</v>
      </c>
      <c r="OG90" s="132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0</v>
      </c>
      <c r="OH90" s="132">
        <f>IF(ISBLANK($OK$3),"",IF(OR(Tipy!ME84=Výsledky!$OF$6,Tipy!ME84=Výsledky!$OF$7,Tipy!ME84=Výsledky!$OF$8,Tipy!ME84=Výsledky!$OF$9),IF(VLOOKUP(Tipy!ME84,'Kategórie hráčov'!$A$2:$B$55,2,FALSE)=30,30,20),0))</f>
        <v>0</v>
      </c>
      <c r="OI90" s="132">
        <f>IF(ISBLANK($OK$3),"",IF(OR(Tipy!MF84=Výsledky!$OI$6,Tipy!MF84=Výsledky!$OI$7,Tipy!MF84=Výsledky!$OI$8,Tipy!MF84=Výsledky!$OI$9),IF(VLOOKUP(Tipy!MF84,'Kategórie hráčov'!$A$2:$B$55,2,FALSE)=30,30,20),0))</f>
        <v>0</v>
      </c>
      <c r="OJ90" s="133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34" t="str">
        <f>IF(ISBLANK($OK$3),"",IF(ISBLANK(Tipy!MB84),"-",SUM(OF90:OJ90)))</f>
        <v>-</v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>
        <f>IF(ISBLANK($OY$3),"",IF(ISBLANK(Tipy!MN84),0,IF(AND(Tipy!MN84=Výsledky!$OW$3,Tipy!MP84=Výsledky!$OY$3),60,0)))</f>
        <v>0</v>
      </c>
      <c r="OU90" s="132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>0</v>
      </c>
      <c r="OV90" s="132">
        <f>IF(ISBLANK($OY$3),"",IF(OR(Tipy!MQ84=Výsledky!$OT$6,Tipy!MQ84=Výsledky!$OT$7,Tipy!MQ84=Výsledky!$OT$8,Tipy!MQ84=Výsledky!$OT$9),IF(VLOOKUP(Tipy!MQ84,'Kategórie hráčov'!$A$2:$B$55,2,FALSE)=30,30,20),0))</f>
        <v>0</v>
      </c>
      <c r="OW90" s="132">
        <f>IF(ISBLANK($OY$3),"",IF(OR(Tipy!MR84=Výsledky!$OW$6,Tipy!MR84=Výsledky!$OW$7,Tipy!MR84=Výsledky!$OW$8,Tipy!MR84=Výsledky!$OW$9),IF(VLOOKUP(Tipy!MR84,'Kategórie hráčov'!$A$2:$B$55,2,FALSE)=30,30,20),0))</f>
        <v>0</v>
      </c>
      <c r="OX90" s="133">
        <f>IF(ISBLANK($OY$3),"",IF(ISBLANK(Tipy!MN84),0,IF(OR(AND(Tipy!MN84=Výsledky!$OW$3,OR(Tipy!MP84=Výsledky!$OY$3+1,Tipy!MP84=Výsledky!$OY$3-1)),AND(Tipy!MP84=Výsledky!$OY$3,OR(Tipy!MN84=Výsledky!$OW$3+1,Tipy!MN84=Výsledky!$OW$3-1))),10,0)))</f>
        <v>0</v>
      </c>
      <c r="OY90" s="134" t="str">
        <f>IF(ISBLANK($OY$3),"",IF(ISBLANK(Tipy!MN84),"-",SUM(OT90:OX90)))</f>
        <v>-</v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>
        <f>IF(ISBLANK($PM$3),"",IF(ISBLANK(Tipy!MZ84),0,IF(AND(Tipy!MZ84=Výsledky!$PK$3,Tipy!NB84=Výsledky!$PM$3),60,0)))</f>
        <v>0</v>
      </c>
      <c r="PI90" s="132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>0</v>
      </c>
      <c r="PJ90" s="132">
        <f>IF(ISBLANK($PM$3),"",IF(OR(Tipy!NC84=Výsledky!$PH$6,Tipy!NC84=Výsledky!$PH$7,Tipy!NC84=Výsledky!$PH$8,Tipy!NC84=Výsledky!$PH$9),IF(VLOOKUP(Tipy!NC84,'Kategórie hráčov'!$A$2:$B$55,2,FALSE)=30,30,20),0))</f>
        <v>0</v>
      </c>
      <c r="PK90" s="132">
        <f>IF(ISBLANK($PM$3),"",IF(OR(Tipy!ND84=Výsledky!$PK$6,Tipy!ND84=Výsledky!$PK$7,Tipy!ND84=Výsledky!$PK$8,Tipy!ND84=Výsledky!$PK$9),IF(VLOOKUP(Tipy!ND84,'Kategórie hráčov'!$A$2:$B$55,2,FALSE)=30,30,20),0))</f>
        <v>0</v>
      </c>
      <c r="PL90" s="133">
        <f>IF(ISBLANK($PM$3),"",IF(ISBLANK(Tipy!MZ84),0,IF(OR(AND(Tipy!MZ84=Výsledky!$PK$3,OR(Tipy!NB84=Výsledky!$PM$3+1,Tipy!NB84=Výsledky!$PM$3-1)),AND(Tipy!NB84=Výsledky!$PM$3,OR(Tipy!MZ84=Výsledky!$PK$3+1,Tipy!MZ84=Výsledky!$PK$3-1))),10,0)))</f>
        <v>0</v>
      </c>
      <c r="PM90" s="134" t="str">
        <f>IF(ISBLANK($PM$3),"",IF(ISBLANK(Tipy!MZ84),"-",SUM(PH90:PL90)))</f>
        <v>-</v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 x14ac:dyDescent="0.25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 x14ac:dyDescent="0.2">
      <c r="A92" s="332" t="s">
        <v>180</v>
      </c>
      <c r="B92" s="143" t="s">
        <v>173</v>
      </c>
      <c r="C92" s="144"/>
      <c r="D92" s="290">
        <f>IF(ISBLANK(I3),"",COUNTIF(I12:I90,"&gt;=0"))</f>
        <v>57</v>
      </c>
      <c r="E92" s="290"/>
      <c r="F92" s="291">
        <f>IF(ISBLANK(I3),"",D92/COUNT($A$12:$A$90))</f>
        <v>0.72151898734177211</v>
      </c>
      <c r="G92" s="291"/>
      <c r="H92" s="145"/>
      <c r="I92" s="146"/>
      <c r="J92" s="147"/>
      <c r="K92" s="290">
        <f>IF(ISBLANK(P3),"",COUNTIF(P12:P90,"&gt;=0"))</f>
        <v>60</v>
      </c>
      <c r="L92" s="290"/>
      <c r="M92" s="291">
        <f>IF(ISBLANK(P3),"",K92/COUNT($A$12:$A$90))</f>
        <v>0.759493670886076</v>
      </c>
      <c r="N92" s="291"/>
      <c r="O92" s="145"/>
      <c r="P92" s="146"/>
      <c r="Q92" s="148"/>
      <c r="R92" s="290">
        <f>IF(ISBLANK(W3),"",COUNTIF(W12:W90,"&gt;=0"))</f>
        <v>67</v>
      </c>
      <c r="S92" s="290"/>
      <c r="T92" s="291">
        <f>IF(ISBLANK(W3),"",R92/COUNT($A$12:$A$90))</f>
        <v>0.84810126582278478</v>
      </c>
      <c r="U92" s="291"/>
      <c r="V92" s="145"/>
      <c r="W92" s="146"/>
      <c r="X92" s="148"/>
      <c r="Y92" s="290">
        <f>IF(ISBLANK(AD3),"",COUNTIF(AD12:AD90,"&gt;=0"))</f>
        <v>66</v>
      </c>
      <c r="Z92" s="290"/>
      <c r="AA92" s="291">
        <f>IF(ISBLANK(AD3),"",Y92/COUNT($A$12:$A$90))</f>
        <v>0.83544303797468356</v>
      </c>
      <c r="AB92" s="291"/>
      <c r="AC92" s="145"/>
      <c r="AD92" s="146"/>
      <c r="AE92" s="148"/>
      <c r="AF92" s="290">
        <f>IF(ISBLANK(AK3),"",COUNTIF(AK12:AK90,"&gt;=0"))</f>
        <v>59</v>
      </c>
      <c r="AG92" s="290"/>
      <c r="AH92" s="291">
        <f>IF(ISBLANK(AK3),"",AF92/COUNT($A$12:$A$90))</f>
        <v>0.74683544303797467</v>
      </c>
      <c r="AI92" s="291"/>
      <c r="AJ92" s="145"/>
      <c r="AK92" s="146"/>
      <c r="AL92" s="148"/>
      <c r="AM92" s="290">
        <f>IF(ISBLANK(AR3),"",COUNTIF(AR12:AR90,"&gt;=0"))</f>
        <v>62</v>
      </c>
      <c r="AN92" s="290"/>
      <c r="AO92" s="291">
        <f>IF(ISBLANK(AR3),"",AM92/COUNT($A$12:$A$90))</f>
        <v>0.78481012658227844</v>
      </c>
      <c r="AP92" s="291"/>
      <c r="AQ92" s="145"/>
      <c r="AR92" s="146"/>
      <c r="AS92" s="148"/>
      <c r="AT92" s="290">
        <f>IF(ISBLANK(AY3),"",COUNTIF(AY12:AY90,"&gt;=0"))</f>
        <v>54</v>
      </c>
      <c r="AU92" s="290"/>
      <c r="AV92" s="291">
        <f>IF(ISBLANK(AY3),"",AT92/COUNT($A$12:$A$90))</f>
        <v>0.68354430379746833</v>
      </c>
      <c r="AW92" s="291"/>
      <c r="AX92" s="145"/>
      <c r="AY92" s="146"/>
      <c r="AZ92" s="148"/>
      <c r="BA92" s="290">
        <f>IF(ISBLANK(BF3),"",COUNTIF(BF12:BF90,"&gt;=0"))</f>
        <v>59</v>
      </c>
      <c r="BB92" s="290"/>
      <c r="BC92" s="291">
        <f>IF(ISBLANK(BF3),"",BA92/COUNT($A$12:$A$90))</f>
        <v>0.74683544303797467</v>
      </c>
      <c r="BD92" s="291"/>
      <c r="BE92" s="145"/>
      <c r="BF92" s="146"/>
      <c r="BG92" s="148"/>
      <c r="BH92" s="290">
        <f>IF(ISBLANK(BM3),"",COUNTIF(BM12:BM90,"&gt;=0"))</f>
        <v>36</v>
      </c>
      <c r="BI92" s="290"/>
      <c r="BJ92" s="291">
        <f>IF(ISBLANK(BM3),"",BH92/COUNT($A$12:$A$90))</f>
        <v>0.45569620253164556</v>
      </c>
      <c r="BK92" s="291"/>
      <c r="BL92" s="145"/>
      <c r="BM92" s="146"/>
      <c r="BN92" s="148"/>
      <c r="BO92" s="290">
        <f>IF(ISBLANK(BT3),"",COUNTIF(BT12:BT90,"&gt;=0"))</f>
        <v>55</v>
      </c>
      <c r="BP92" s="290"/>
      <c r="BQ92" s="291">
        <f>IF(ISBLANK(BT3),"",BO92/COUNT($A$12:$A$90))</f>
        <v>0.69620253164556967</v>
      </c>
      <c r="BR92" s="291"/>
      <c r="BS92" s="145"/>
      <c r="BT92" s="146"/>
      <c r="BU92" s="148"/>
      <c r="BV92" s="290">
        <f>IF(ISBLANK(CA3),"",COUNTIF(CA12:CA90,"&gt;=0"))</f>
        <v>37</v>
      </c>
      <c r="BW92" s="290"/>
      <c r="BX92" s="291">
        <f>IF(ISBLANK(CA3),"",BV92/COUNT($A$12:$A$90))</f>
        <v>0.46835443037974683</v>
      </c>
      <c r="BY92" s="291"/>
      <c r="BZ92" s="145"/>
      <c r="CA92" s="146"/>
      <c r="CB92" s="148"/>
      <c r="CC92" s="290">
        <f>IF(ISBLANK(CH3),"",COUNTIF(CH12:CH90,"&gt;=0"))</f>
        <v>52</v>
      </c>
      <c r="CD92" s="290"/>
      <c r="CE92" s="291">
        <f>IF(ISBLANK(CH3),"",CC92/COUNT($A$12:$A$90))</f>
        <v>0.65822784810126578</v>
      </c>
      <c r="CF92" s="291"/>
      <c r="CG92" s="145"/>
      <c r="CH92" s="146"/>
      <c r="CI92" s="148"/>
      <c r="CJ92" s="290">
        <f>IF(ISBLANK(CO3),"",COUNTIF(CO12:CO90,"&gt;=0"))</f>
        <v>55</v>
      </c>
      <c r="CK92" s="290"/>
      <c r="CL92" s="291">
        <f>IF(ISBLANK(CO3),"",CJ92/COUNT($A$12:$A$90))</f>
        <v>0.69620253164556967</v>
      </c>
      <c r="CM92" s="291"/>
      <c r="CN92" s="145"/>
      <c r="CO92" s="146"/>
      <c r="CP92" s="148"/>
      <c r="CQ92" s="290">
        <f>IF(ISBLANK(CV3),"",COUNTIF(CV12:CV90,"&gt;=0"))</f>
        <v>47</v>
      </c>
      <c r="CR92" s="290"/>
      <c r="CS92" s="291">
        <f>IF(ISBLANK(CV3),"",CQ92/COUNT($A$12:$A$90))</f>
        <v>0.59493670886075944</v>
      </c>
      <c r="CT92" s="291"/>
      <c r="CU92" s="145"/>
      <c r="CV92" s="146"/>
      <c r="CW92" s="148"/>
      <c r="CX92" s="290">
        <f>IF(ISBLANK(DC3),"",COUNTIF(DC12:DC90,"&gt;=0"))</f>
        <v>49</v>
      </c>
      <c r="CY92" s="290"/>
      <c r="CZ92" s="291">
        <f>IF(ISBLANK(DC3),"",CX92/COUNT($A$12:$A$90))</f>
        <v>0.620253164556962</v>
      </c>
      <c r="DA92" s="291"/>
      <c r="DB92" s="145"/>
      <c r="DC92" s="146"/>
      <c r="DD92" s="148"/>
      <c r="DE92" s="290">
        <f>IF(ISBLANK(DJ3),"",COUNTIF(DJ12:DJ90,"&gt;=0"))</f>
        <v>52</v>
      </c>
      <c r="DF92" s="290"/>
      <c r="DG92" s="291">
        <f>IF(ISBLANK(DJ3),"",DE92/COUNT($A$12:$A$90))</f>
        <v>0.65822784810126578</v>
      </c>
      <c r="DH92" s="291"/>
      <c r="DI92" s="145"/>
      <c r="DJ92" s="146"/>
      <c r="DK92" s="148"/>
      <c r="DL92" s="290">
        <f>IF(ISBLANK(DQ3),"",COUNTIF(DQ12:DQ90,"&gt;=0"))</f>
        <v>51</v>
      </c>
      <c r="DM92" s="290"/>
      <c r="DN92" s="291">
        <f>IF(ISBLANK(DQ3),"",DL92/COUNT($A$12:$A$90))</f>
        <v>0.64556962025316456</v>
      </c>
      <c r="DO92" s="291"/>
      <c r="DP92" s="145"/>
      <c r="DQ92" s="146"/>
      <c r="DR92" s="148"/>
      <c r="DS92" s="290">
        <f>IF(ISBLANK(DX3),"",COUNTIF(DX12:DX90,"&gt;=0"))</f>
        <v>51</v>
      </c>
      <c r="DT92" s="290"/>
      <c r="DU92" s="291">
        <f>IF(ISBLANK(DX3),"",DS92/COUNT($A$12:$A$90))</f>
        <v>0.64556962025316456</v>
      </c>
      <c r="DV92" s="291"/>
      <c r="DW92" s="145"/>
      <c r="DX92" s="146"/>
      <c r="DY92" s="148"/>
      <c r="DZ92" s="290">
        <f>IF(ISBLANK(EE3),"",COUNTIF(EE12:EE90,"&gt;=0"))</f>
        <v>51</v>
      </c>
      <c r="EA92" s="290"/>
      <c r="EB92" s="291">
        <f>IF(ISBLANK(EE3),"",DZ92/COUNT($A$12:$A$90))</f>
        <v>0.64556962025316456</v>
      </c>
      <c r="EC92" s="291"/>
      <c r="ED92" s="145"/>
      <c r="EE92" s="146"/>
      <c r="EF92" s="148"/>
      <c r="EG92" s="290">
        <f>IF(ISBLANK(EL3),"",COUNTIF(EL12:EL90,"&gt;=0"))</f>
        <v>48</v>
      </c>
      <c r="EH92" s="290"/>
      <c r="EI92" s="291">
        <f>IF(ISBLANK(EL3),"",EG92/COUNT($A$12:$A$90))</f>
        <v>0.60759493670886078</v>
      </c>
      <c r="EJ92" s="291"/>
      <c r="EK92" s="145"/>
      <c r="EL92" s="146"/>
      <c r="EM92" s="148"/>
      <c r="EN92" s="290">
        <f>IF(ISBLANK(ES3),"",COUNTIF(ES12:ES90,"&gt;=0"))</f>
        <v>46</v>
      </c>
      <c r="EO92" s="290"/>
      <c r="EP92" s="291">
        <f>IF(ISBLANK(ES3),"",EN92/COUNT($A$12:$A$90))</f>
        <v>0.58227848101265822</v>
      </c>
      <c r="EQ92" s="291"/>
      <c r="ER92" s="145"/>
      <c r="ES92" s="146"/>
      <c r="ET92" s="148"/>
      <c r="EU92" s="290">
        <f>IF(ISBLANK(EZ3),"",COUNTIF(EZ12:EZ90,"&gt;=0"))</f>
        <v>50</v>
      </c>
      <c r="EV92" s="290"/>
      <c r="EW92" s="291">
        <f>IF(ISBLANK(EZ3),"",EU92/COUNT($A$12:$A$90))</f>
        <v>0.63291139240506333</v>
      </c>
      <c r="EX92" s="291"/>
      <c r="EY92" s="145"/>
      <c r="EZ92" s="146"/>
      <c r="FA92" s="148"/>
      <c r="FB92" s="290">
        <f>IF(ISBLANK(FG3),"",COUNTIF(FG12:FG90,"&gt;=0"))</f>
        <v>50</v>
      </c>
      <c r="FC92" s="290"/>
      <c r="FD92" s="291">
        <f>IF(ISBLANK(FG3),"",FB92/COUNT($A$12:$A$90))</f>
        <v>0.63291139240506333</v>
      </c>
      <c r="FE92" s="291"/>
      <c r="FF92" s="145"/>
      <c r="FG92" s="146"/>
      <c r="FH92" s="148"/>
      <c r="FI92" s="290">
        <f>IF(ISBLANK(FN3),"",COUNTIF(FN12:FN90,"&gt;=0"))</f>
        <v>43</v>
      </c>
      <c r="FJ92" s="290"/>
      <c r="FK92" s="291">
        <f>IF(ISBLANK(FN3),"",FI92/COUNT($A$12:$A$90))</f>
        <v>0.54430379746835444</v>
      </c>
      <c r="FL92" s="291"/>
      <c r="FM92" s="145"/>
      <c r="FN92" s="146"/>
      <c r="FO92" s="148"/>
      <c r="FP92" s="290">
        <f>IF(ISBLANK(FU3),"",COUNTIF(FU12:FU90,"&gt;=0"))</f>
        <v>41</v>
      </c>
      <c r="FQ92" s="290"/>
      <c r="FR92" s="291">
        <f>IF(ISBLANK(FU3),"",FP92/COUNT($A$12:$A$90))</f>
        <v>0.51898734177215189</v>
      </c>
      <c r="FS92" s="291"/>
      <c r="FT92" s="145"/>
      <c r="FU92" s="146"/>
      <c r="FV92" s="148"/>
      <c r="FW92" s="290">
        <f>IF(ISBLANK(GB3),"",COUNTIF(GB12:GB90,"&gt;=0"))</f>
        <v>39</v>
      </c>
      <c r="FX92" s="290"/>
      <c r="FY92" s="291">
        <f>IF(ISBLANK(GB3),"",FW92/COUNT($A$12:$A$90))</f>
        <v>0.49367088607594939</v>
      </c>
      <c r="FZ92" s="291"/>
      <c r="GA92" s="145"/>
      <c r="GB92" s="146"/>
      <c r="GC92" s="148"/>
      <c r="GD92" s="290">
        <f>IF(ISBLANK(GI3),"",COUNTIF(GI12:GI90,"&gt;=0"))</f>
        <v>43</v>
      </c>
      <c r="GE92" s="290"/>
      <c r="GF92" s="291">
        <f>IF(ISBLANK(GI3),"",GD92/COUNT($A$12:$A$90))</f>
        <v>0.54430379746835444</v>
      </c>
      <c r="GG92" s="291"/>
      <c r="GH92" s="145"/>
      <c r="GI92" s="146"/>
      <c r="GJ92" s="148"/>
      <c r="GK92" s="290">
        <f>IF(ISBLANK(GP3),"",COUNTIF(GP12:GP90,"&gt;=0"))</f>
        <v>46</v>
      </c>
      <c r="GL92" s="290"/>
      <c r="GM92" s="291">
        <f>IF(ISBLANK(GP3),"",GK92/COUNT($A$12:$A$90))</f>
        <v>0.58227848101265822</v>
      </c>
      <c r="GN92" s="291"/>
      <c r="GO92" s="145"/>
      <c r="GP92" s="146"/>
      <c r="GQ92" s="148"/>
      <c r="GR92" s="290">
        <f>IF(ISBLANK(GW3),"",COUNTIF(GW12:GW90,"&gt;=0"))</f>
        <v>40</v>
      </c>
      <c r="GS92" s="290"/>
      <c r="GT92" s="291">
        <f>IF(ISBLANK(GW3),"",GR92/COUNT($A$12:$A$90))</f>
        <v>0.50632911392405067</v>
      </c>
      <c r="GU92" s="291"/>
      <c r="GV92" s="145"/>
      <c r="GW92" s="146"/>
      <c r="GX92" s="148"/>
      <c r="GY92" s="290">
        <f>IF(ISBLANK(HD3),"",COUNTIF(HD12:HD90,"&gt;=0"))</f>
        <v>40</v>
      </c>
      <c r="GZ92" s="290"/>
      <c r="HA92" s="291">
        <f>IF(ISBLANK(HD3),"",GY92/COUNT($A$12:$A$90))</f>
        <v>0.50632911392405067</v>
      </c>
      <c r="HB92" s="291"/>
      <c r="HC92" s="145"/>
      <c r="HD92" s="146"/>
      <c r="HE92" s="148"/>
      <c r="HF92" s="290">
        <f>IF(ISBLANK(HK3),"",COUNTIF(HK12:HK90,"&gt;=0"))</f>
        <v>44</v>
      </c>
      <c r="HG92" s="290"/>
      <c r="HH92" s="291">
        <f>IF(ISBLANK(HK3),"",HF92/COUNT($A$12:$A$90))</f>
        <v>0.55696202531645567</v>
      </c>
      <c r="HI92" s="291"/>
      <c r="HJ92" s="145"/>
      <c r="HK92" s="146"/>
      <c r="HL92" s="148"/>
      <c r="HM92" s="290">
        <f>IF(ISBLANK(HR3),"",COUNTIF(HR12:HR90,"&gt;=0"))</f>
        <v>36</v>
      </c>
      <c r="HN92" s="290"/>
      <c r="HO92" s="291">
        <f>IF(ISBLANK(HR3),"",HM92/COUNT($A$12:$A$90))</f>
        <v>0.45569620253164556</v>
      </c>
      <c r="HP92" s="291"/>
      <c r="HQ92" s="145"/>
      <c r="HR92" s="146"/>
      <c r="HS92" s="148"/>
      <c r="HT92" s="290" t="str">
        <f>IF(ISBLANK(HY3),"",COUNTIF(HY12:HY90,"&gt;=0"))</f>
        <v/>
      </c>
      <c r="HU92" s="290"/>
      <c r="HV92" s="291" t="str">
        <f>IF(ISBLANK(HY3),"",HT92/COUNT($A$12:$A$90))</f>
        <v/>
      </c>
      <c r="HW92" s="291"/>
      <c r="HX92" s="145"/>
      <c r="HY92" s="146"/>
      <c r="HZ92" s="148"/>
      <c r="IA92" s="290">
        <f>IF(ISBLANK(IF3),"",COUNTIF(IF12:IF90,"&gt;=0"))</f>
        <v>37</v>
      </c>
      <c r="IB92" s="290"/>
      <c r="IC92" s="291">
        <f>IF(ISBLANK(IF3),"",IA92/COUNT($A$12:$A$90))</f>
        <v>0.46835443037974683</v>
      </c>
      <c r="ID92" s="291"/>
      <c r="IE92" s="145"/>
      <c r="IF92" s="146"/>
      <c r="IG92" s="148"/>
      <c r="IH92" s="290" t="str">
        <f>IF(ISBLANK(IM3),"",COUNTIF(IM12:IM90,"&gt;=0"))</f>
        <v/>
      </c>
      <c r="II92" s="290"/>
      <c r="IJ92" s="291" t="str">
        <f>IF(ISBLANK(IM3),"",IH92/COUNT($A$12:$A$90))</f>
        <v/>
      </c>
      <c r="IK92" s="291"/>
      <c r="IL92" s="145"/>
      <c r="IM92" s="146"/>
      <c r="IN92" s="148"/>
      <c r="IO92" s="290">
        <f>IF(ISBLANK(IT3),"",COUNTIF(IT12:IT90,"&gt;=0"))</f>
        <v>40</v>
      </c>
      <c r="IP92" s="290"/>
      <c r="IQ92" s="291">
        <f>IF(ISBLANK(IT3),"",IO92/COUNT($A$12:$A$90))</f>
        <v>0.50632911392405067</v>
      </c>
      <c r="IR92" s="291"/>
      <c r="IS92" s="145"/>
      <c r="IT92" s="146"/>
      <c r="IU92" s="148"/>
      <c r="IV92" s="290">
        <f>IF(ISBLANK(JA3),"",COUNTIF(JA12:JA90,"&gt;=0"))</f>
        <v>42</v>
      </c>
      <c r="IW92" s="290"/>
      <c r="IX92" s="291">
        <f>IF(ISBLANK(JA3),"",IV92/COUNT($A$12:$A$90))</f>
        <v>0.53164556962025311</v>
      </c>
      <c r="IY92" s="291"/>
      <c r="IZ92" s="145"/>
      <c r="JA92" s="146"/>
      <c r="JB92" s="148"/>
      <c r="JC92" s="290">
        <f>IF(ISBLANK(JH3),"",COUNTIF(JH12:JH90,"&gt;=0"))</f>
        <v>42</v>
      </c>
      <c r="JD92" s="290"/>
      <c r="JE92" s="291">
        <f>IF(ISBLANK(JH3),"",JC92/COUNT($A$12:$A$90))</f>
        <v>0.53164556962025311</v>
      </c>
      <c r="JF92" s="291"/>
      <c r="JG92" s="145"/>
      <c r="JH92" s="146"/>
      <c r="JI92" s="148"/>
      <c r="JJ92" s="290">
        <f>IF(ISBLANK(JO3),"",COUNTIF(JO12:JO90,"&gt;=0"))</f>
        <v>41</v>
      </c>
      <c r="JK92" s="290"/>
      <c r="JL92" s="291">
        <f>IF(ISBLANK(JO3),"",JJ92/COUNT($A$12:$A$90))</f>
        <v>0.51898734177215189</v>
      </c>
      <c r="JM92" s="291"/>
      <c r="JN92" s="145"/>
      <c r="JO92" s="146"/>
      <c r="JP92" s="148"/>
      <c r="JQ92" s="290">
        <f>IF(ISBLANK(JV3),"",COUNTIF(JV12:JV90,"&gt;=0"))</f>
        <v>41</v>
      </c>
      <c r="JR92" s="290"/>
      <c r="JS92" s="291">
        <f>IF(ISBLANK(JV3),"",JQ92/COUNT($A$12:$A$90))</f>
        <v>0.51898734177215189</v>
      </c>
      <c r="JT92" s="291"/>
      <c r="JU92" s="145"/>
      <c r="JV92" s="146"/>
      <c r="JW92" s="148"/>
      <c r="JX92" s="290" t="str">
        <f>IF(ISBLANK(KC3),"",COUNTIF(KC12:KC90,"&gt;=0"))</f>
        <v/>
      </c>
      <c r="JY92" s="290"/>
      <c r="JZ92" s="291" t="str">
        <f>IF(ISBLANK(KC3),"",JX92/COUNT($A$12:$A$90))</f>
        <v/>
      </c>
      <c r="KA92" s="291"/>
      <c r="KB92" s="145"/>
      <c r="KC92" s="146"/>
      <c r="KD92" s="148"/>
      <c r="KE92" s="290" t="str">
        <f>IF(ISBLANK(KJ3),"",COUNTIF(KJ12:KJ90,"&gt;=0"))</f>
        <v/>
      </c>
      <c r="KF92" s="290"/>
      <c r="KG92" s="291" t="str">
        <f>IF(ISBLANK(KJ3),"",KE92/COUNT($A$12:$A$90))</f>
        <v/>
      </c>
      <c r="KH92" s="291"/>
      <c r="KI92" s="145"/>
      <c r="KJ92" s="146"/>
      <c r="KK92" s="148"/>
      <c r="KL92" s="290">
        <f>IF(ISBLANK(KQ3),"",COUNTIF(KQ12:KQ90,"&gt;=0"))</f>
        <v>41</v>
      </c>
      <c r="KM92" s="290"/>
      <c r="KN92" s="291">
        <f>IF(ISBLANK(KQ3),"",KL92/COUNT($A$12:$A$90))</f>
        <v>0.51898734177215189</v>
      </c>
      <c r="KO92" s="291"/>
      <c r="KP92" s="145"/>
      <c r="KQ92" s="146"/>
      <c r="KR92" s="148"/>
      <c r="KS92" s="290">
        <f>IF(ISBLANK(KX3),"",COUNTIF(KX12:KX90,"&gt;=0"))</f>
        <v>40</v>
      </c>
      <c r="KT92" s="290"/>
      <c r="KU92" s="291">
        <f>IF(ISBLANK(KX3),"",KS92/COUNT($A$12:$A$90))</f>
        <v>0.50632911392405067</v>
      </c>
      <c r="KV92" s="291"/>
      <c r="KW92" s="145"/>
      <c r="KX92" s="146"/>
      <c r="KY92" s="149"/>
      <c r="KZ92" s="290">
        <f>IF(ISBLANK(LE3),"",COUNTIF(LE12:LE90,"&gt;=0"))</f>
        <v>40</v>
      </c>
      <c r="LA92" s="290"/>
      <c r="LB92" s="291">
        <f>IF(ISBLANK(LE3),"",KZ92/COUNT($A$12:$A$90))</f>
        <v>0.50632911392405067</v>
      </c>
      <c r="LC92" s="291"/>
      <c r="LD92" s="145"/>
      <c r="LE92" s="146"/>
      <c r="LF92" s="148"/>
      <c r="LG92" s="290">
        <f>IF(ISBLANK(LL3),"",COUNTIF(LL12:LL90,"&gt;=0"))</f>
        <v>40</v>
      </c>
      <c r="LH92" s="290"/>
      <c r="LI92" s="291">
        <f>IF(ISBLANK(LL3),"",LG92/COUNT($A$12:$A$90))</f>
        <v>0.50632911392405067</v>
      </c>
      <c r="LJ92" s="291"/>
      <c r="LK92" s="145"/>
      <c r="LL92" s="146"/>
      <c r="LM92" s="148"/>
      <c r="LN92" s="290" t="str">
        <f>IF(ISBLANK(LS3),"",COUNTIF(LS12:LS90,"&gt;=0"))</f>
        <v/>
      </c>
      <c r="LO92" s="290"/>
      <c r="LP92" s="291" t="str">
        <f>IF(ISBLANK(LS3),"",LN92/COUNT($A$12:$A$90))</f>
        <v/>
      </c>
      <c r="LQ92" s="291"/>
      <c r="LR92" s="145"/>
      <c r="LS92" s="146"/>
      <c r="LT92" s="148"/>
      <c r="LU92" s="290">
        <f>IF(ISBLANK(LZ3),"",COUNTIF(LZ12:LZ90,"&gt;=0"))</f>
        <v>38</v>
      </c>
      <c r="LV92" s="290"/>
      <c r="LW92" s="291">
        <f>IF(ISBLANK(LZ3),"",LU92/COUNT($A$12:$A$90))</f>
        <v>0.48101265822784811</v>
      </c>
      <c r="LX92" s="291"/>
      <c r="LY92" s="145"/>
      <c r="LZ92" s="146"/>
      <c r="MA92" s="148"/>
      <c r="MB92" s="290">
        <f>IF(ISBLANK(MG3),"",COUNTIF(MG12:MG90,"&gt;=0"))</f>
        <v>34</v>
      </c>
      <c r="MC92" s="290"/>
      <c r="MD92" s="291">
        <f>IF(ISBLANK(MG3),"",MB92/COUNT($A$12:$A$90))</f>
        <v>0.43037974683544306</v>
      </c>
      <c r="ME92" s="291"/>
      <c r="MF92" s="145"/>
      <c r="MG92" s="146"/>
      <c r="MH92" s="148"/>
      <c r="MI92" s="290" t="str">
        <f>IF(ISBLANK(MN3),"",COUNTIF(MN12:MN90,"&gt;=0"))</f>
        <v/>
      </c>
      <c r="MJ92" s="290"/>
      <c r="MK92" s="291" t="str">
        <f>IF(ISBLANK(MN3),"",MI92/COUNT($A$12:$A$90))</f>
        <v/>
      </c>
      <c r="ML92" s="291"/>
      <c r="MM92" s="145"/>
      <c r="MN92" s="146"/>
      <c r="MO92" s="148"/>
      <c r="MP92" s="290">
        <f>IF(ISBLANK(MU3),"",COUNTIF(MU12:MU90,"&gt;=0"))</f>
        <v>38</v>
      </c>
      <c r="MQ92" s="290"/>
      <c r="MR92" s="291">
        <f>IF(ISBLANK(MU3),"",MP92/COUNT($A$12:$A$90))</f>
        <v>0.48101265822784811</v>
      </c>
      <c r="MS92" s="291"/>
      <c r="MT92" s="145"/>
      <c r="MU92" s="146"/>
      <c r="MV92" s="148"/>
      <c r="MW92" s="290" t="str">
        <f>IF(ISBLANK(NB3),"",COUNTIF(NB12:NB90,"&gt;=0"))</f>
        <v/>
      </c>
      <c r="MX92" s="290"/>
      <c r="MY92" s="291" t="str">
        <f>IF(ISBLANK(NB3),"",MW92/COUNT($A$12:$A$90))</f>
        <v/>
      </c>
      <c r="MZ92" s="291"/>
      <c r="NA92" s="145"/>
      <c r="NB92" s="146"/>
      <c r="NC92" s="148"/>
      <c r="ND92" s="290">
        <f>IF(ISBLANK(NI3),"",COUNTIF(NI12:NI90,"&gt;=0"))</f>
        <v>32</v>
      </c>
      <c r="NE92" s="290"/>
      <c r="NF92" s="291">
        <f>IF(ISBLANK(NI3),"",ND92/COUNT($A$12:$A$90))</f>
        <v>0.4050632911392405</v>
      </c>
      <c r="NG92" s="291"/>
      <c r="NH92" s="145"/>
      <c r="NI92" s="146"/>
      <c r="NJ92" s="148"/>
      <c r="NK92" s="290" t="str">
        <f>IF(ISBLANK(NP3),"",COUNTIF(NP12:NP90,"&gt;=0"))</f>
        <v/>
      </c>
      <c r="NL92" s="290"/>
      <c r="NM92" s="291" t="str">
        <f>IF(ISBLANK(NP3),"",NK92/COUNT($A$12:$A$90))</f>
        <v/>
      </c>
      <c r="NN92" s="291"/>
      <c r="NO92" s="145"/>
      <c r="NP92" s="146"/>
      <c r="NQ92" s="148"/>
      <c r="NR92" s="290">
        <f>IF(ISBLANK(NW3),"",COUNTIF(NW12:NW90,"&gt;=0"))</f>
        <v>35</v>
      </c>
      <c r="NS92" s="290"/>
      <c r="NT92" s="291">
        <f>IF(ISBLANK(NW3),"",NR92/COUNT($A$12:$A$90))</f>
        <v>0.44303797468354428</v>
      </c>
      <c r="NU92" s="291"/>
      <c r="NV92" s="145"/>
      <c r="NW92" s="146"/>
      <c r="NX92" s="148"/>
      <c r="NY92" s="290">
        <f>IF(ISBLANK(OD3),"",COUNTIF(OD12:OD90,"&gt;=0"))</f>
        <v>35</v>
      </c>
      <c r="NZ92" s="290"/>
      <c r="OA92" s="291">
        <f>IF(ISBLANK(OD3),"",NY92/COUNT($A$12:$A$90))</f>
        <v>0.44303797468354428</v>
      </c>
      <c r="OB92" s="291"/>
      <c r="OC92" s="145"/>
      <c r="OD92" s="146"/>
      <c r="OE92" s="148"/>
      <c r="OF92" s="290">
        <f>IF(ISBLANK(OK3),"",COUNTIF(OK12:OK90,"&gt;=0"))</f>
        <v>39</v>
      </c>
      <c r="OG92" s="290"/>
      <c r="OH92" s="291">
        <f>IF(ISBLANK(OK3),"",OF92/COUNT($A$12:$A$90))</f>
        <v>0.49367088607594939</v>
      </c>
      <c r="OI92" s="291"/>
      <c r="OJ92" s="145"/>
      <c r="OK92" s="146"/>
      <c r="OL92" s="148"/>
      <c r="OM92" s="290" t="str">
        <f>IF(ISBLANK(OR3),"",COUNTIF(OR12:OR90,"&gt;=0"))</f>
        <v/>
      </c>
      <c r="ON92" s="290"/>
      <c r="OO92" s="291" t="str">
        <f>IF(ISBLANK(OR3),"",OM92/COUNT($A$12:$A$90))</f>
        <v/>
      </c>
      <c r="OP92" s="291"/>
      <c r="OQ92" s="145"/>
      <c r="OR92" s="146"/>
      <c r="OS92" s="148"/>
      <c r="OT92" s="290">
        <f>IF(ISBLANK(OY3),"",COUNTIF(OY12:OY90,"&gt;=0"))</f>
        <v>38</v>
      </c>
      <c r="OU92" s="290"/>
      <c r="OV92" s="291">
        <f>IF(ISBLANK(OY3),"",OT92/COUNT($A$12:$A$90))</f>
        <v>0.48101265822784811</v>
      </c>
      <c r="OW92" s="291"/>
      <c r="OX92" s="145"/>
      <c r="OY92" s="146"/>
      <c r="OZ92" s="148"/>
      <c r="PA92" s="290" t="str">
        <f>IF(ISBLANK(PF3),"",COUNTIF(PF12:PF90,"&gt;=0"))</f>
        <v/>
      </c>
      <c r="PB92" s="290"/>
      <c r="PC92" s="291" t="str">
        <f>IF(ISBLANK(PF3),"",PA92/COUNT($A$12:$A$90))</f>
        <v/>
      </c>
      <c r="PD92" s="291"/>
      <c r="PE92" s="145"/>
      <c r="PF92" s="146"/>
      <c r="PG92" s="148"/>
      <c r="PH92" s="290">
        <f>IF(ISBLANK(PM3),"",COUNTIF(PM12:PM90,"&gt;=0"))</f>
        <v>32</v>
      </c>
      <c r="PI92" s="290"/>
      <c r="PJ92" s="291">
        <f>IF(ISBLANK(PM3),"",PH92/COUNT($A$12:$A$90))</f>
        <v>0.4050632911392405</v>
      </c>
      <c r="PK92" s="291"/>
      <c r="PL92" s="145"/>
      <c r="PM92" s="146"/>
      <c r="PN92" s="148"/>
      <c r="PO92" s="290" t="str">
        <f>IF(ISBLANK(PT3),"",COUNTIF(PT12:PT90,"&gt;=0"))</f>
        <v/>
      </c>
      <c r="PP92" s="290"/>
      <c r="PQ92" s="291" t="str">
        <f>IF(ISBLANK(PT3),"",PO92/COUNT($A$12:$A$90))</f>
        <v/>
      </c>
      <c r="PR92" s="291"/>
      <c r="PS92" s="145"/>
      <c r="PT92" s="146"/>
      <c r="PU92" s="148"/>
      <c r="PV92" s="290" t="str">
        <f>IF(ISBLANK(QA3),"",COUNTIF(QA12:QA90,"&gt;=0"))</f>
        <v/>
      </c>
      <c r="PW92" s="290"/>
      <c r="PX92" s="291" t="str">
        <f>IF(ISBLANK(QA3),"",PV92/COUNT($A$12:$A$90))</f>
        <v/>
      </c>
      <c r="PY92" s="291"/>
      <c r="PZ92" s="145"/>
      <c r="QA92" s="146"/>
      <c r="QB92" s="148"/>
      <c r="QC92" s="290" t="str">
        <f>IF(ISBLANK(QH3),"",COUNTIF(QH12:QH90,"&gt;=0"))</f>
        <v/>
      </c>
      <c r="QD92" s="290"/>
      <c r="QE92" s="291" t="str">
        <f>IF(ISBLANK(QH3),"",QC92/COUNT($A$12:$A$90))</f>
        <v/>
      </c>
      <c r="QF92" s="291"/>
      <c r="QG92" s="145"/>
      <c r="QH92" s="146"/>
      <c r="QI92" s="130"/>
      <c r="QJ92" s="130"/>
    </row>
    <row r="93" spans="1:452" ht="15" customHeight="1" x14ac:dyDescent="0.2">
      <c r="A93" s="333"/>
      <c r="B93" s="150" t="s">
        <v>174</v>
      </c>
      <c r="C93" s="144"/>
      <c r="D93" s="286">
        <f>IF(ISBLANK(I3),"",COUNTIF(D12:D90,"=60"))</f>
        <v>5</v>
      </c>
      <c r="E93" s="286"/>
      <c r="F93" s="284">
        <f>IF(ISBLANK(I3),"",D93/D92)</f>
        <v>8.771929824561403E-2</v>
      </c>
      <c r="G93" s="284"/>
      <c r="H93" s="284">
        <f>IF(ISBLANK(I3),"",(D93+D94)/D92)</f>
        <v>0.40350877192982454</v>
      </c>
      <c r="I93" s="285"/>
      <c r="J93" s="147"/>
      <c r="K93" s="286">
        <f>IF(ISBLANK(P3),"",COUNTIF(K12:K90,"=60"))</f>
        <v>0</v>
      </c>
      <c r="L93" s="286"/>
      <c r="M93" s="284">
        <f>IF(ISBLANK(P3),"",K93/K92)</f>
        <v>0</v>
      </c>
      <c r="N93" s="284"/>
      <c r="O93" s="284">
        <f>IF(ISBLANK(P3),"",(K93+K94)/K92)</f>
        <v>0</v>
      </c>
      <c r="P93" s="285"/>
      <c r="Q93" s="148"/>
      <c r="R93" s="286">
        <f>IF(ISBLANK(W3),"",COUNTIF(R12:R90,"=60"))</f>
        <v>0</v>
      </c>
      <c r="S93" s="286"/>
      <c r="T93" s="284">
        <f>IF(ISBLANK(W3),"",R93/R92)</f>
        <v>0</v>
      </c>
      <c r="U93" s="284"/>
      <c r="V93" s="284">
        <f>IF(ISBLANK(W3),"",(R93+R94)/R92)</f>
        <v>1.4925373134328358E-2</v>
      </c>
      <c r="W93" s="285"/>
      <c r="X93" s="148"/>
      <c r="Y93" s="286">
        <f>IF(ISBLANK(AD3),"",COUNTIF(Y12:Y90,"=60"))</f>
        <v>0</v>
      </c>
      <c r="Z93" s="286"/>
      <c r="AA93" s="284">
        <f>IF(ISBLANK(AD3),"",Y93/Y92)</f>
        <v>0</v>
      </c>
      <c r="AB93" s="284"/>
      <c r="AC93" s="284">
        <f>IF(ISBLANK(AD3),"",(Y93+Y94)/Y92)</f>
        <v>0</v>
      </c>
      <c r="AD93" s="285"/>
      <c r="AE93" s="148"/>
      <c r="AF93" s="286">
        <f>IF(ISBLANK(AK3),"",COUNTIF(AF12:AF90,"=60"))</f>
        <v>0</v>
      </c>
      <c r="AG93" s="286"/>
      <c r="AH93" s="284">
        <f>IF(ISBLANK(AK3),"",AF93/AF92)</f>
        <v>0</v>
      </c>
      <c r="AI93" s="284"/>
      <c r="AJ93" s="284">
        <f>IF(ISBLANK(AK3),"",(AF93+AF94)/AF92)</f>
        <v>1</v>
      </c>
      <c r="AK93" s="285"/>
      <c r="AL93" s="148"/>
      <c r="AM93" s="286">
        <f>IF(ISBLANK(AR3),"",COUNTIF(AM12:AM90,"=60"))</f>
        <v>17</v>
      </c>
      <c r="AN93" s="286"/>
      <c r="AO93" s="284">
        <f>IF(ISBLANK(AR3),"",AM93/AM92)</f>
        <v>0.27419354838709675</v>
      </c>
      <c r="AP93" s="284"/>
      <c r="AQ93" s="284">
        <f>IF(ISBLANK(AR3),"",(AM93+AM94)/AM92)</f>
        <v>0.95161290322580649</v>
      </c>
      <c r="AR93" s="285"/>
      <c r="AS93" s="148"/>
      <c r="AT93" s="286">
        <f>IF(ISBLANK(AY3),"",COUNTIF(AT12:AT90,"=60"))</f>
        <v>0</v>
      </c>
      <c r="AU93" s="286"/>
      <c r="AV93" s="284">
        <f>IF(ISBLANK(AY3),"",AT93/AT92)</f>
        <v>0</v>
      </c>
      <c r="AW93" s="284"/>
      <c r="AX93" s="284">
        <f>IF(ISBLANK(AY3),"",(AT93+AT94)/AT92)</f>
        <v>3.7037037037037035E-2</v>
      </c>
      <c r="AY93" s="285"/>
      <c r="AZ93" s="148"/>
      <c r="BA93" s="286">
        <f>IF(ISBLANK(BF3),"",COUNTIF(BA12:BA90,"=60"))</f>
        <v>0</v>
      </c>
      <c r="BB93" s="286"/>
      <c r="BC93" s="284">
        <f>IF(ISBLANK(BF3),"",BA93/BA92)</f>
        <v>0</v>
      </c>
      <c r="BD93" s="284"/>
      <c r="BE93" s="284">
        <f>IF(ISBLANK(BF3),"",(BA93+BA94)/BA92)</f>
        <v>3.3898305084745763E-2</v>
      </c>
      <c r="BF93" s="285"/>
      <c r="BG93" s="148"/>
      <c r="BH93" s="286">
        <f>IF(ISBLANK(BM3),"",COUNTIF(BH12:BH90,"=60"))</f>
        <v>15</v>
      </c>
      <c r="BI93" s="286"/>
      <c r="BJ93" s="284">
        <f>IF(ISBLANK(BM3),"",BH93/BH92)</f>
        <v>0.41666666666666669</v>
      </c>
      <c r="BK93" s="284"/>
      <c r="BL93" s="284">
        <f>IF(ISBLANK(BM3),"",(BH93+BH94)/BH92)</f>
        <v>0.91666666666666663</v>
      </c>
      <c r="BM93" s="285"/>
      <c r="BN93" s="148"/>
      <c r="BO93" s="286">
        <f>IF(ISBLANK(BT3),"",COUNTIF(BO12:BO90,"=60"))</f>
        <v>10</v>
      </c>
      <c r="BP93" s="286"/>
      <c r="BQ93" s="284">
        <f>IF(ISBLANK(BT3),"",BO93/BO92)</f>
        <v>0.18181818181818182</v>
      </c>
      <c r="BR93" s="284"/>
      <c r="BS93" s="284">
        <f>IF(ISBLANK(BT3),"",(BO93+BO94)/BO92)</f>
        <v>0.81818181818181823</v>
      </c>
      <c r="BT93" s="285"/>
      <c r="BU93" s="148"/>
      <c r="BV93" s="286">
        <f>IF(ISBLANK(CA3),"",COUNTIF(BV12:BV90,"=60"))</f>
        <v>1</v>
      </c>
      <c r="BW93" s="286"/>
      <c r="BX93" s="284">
        <f>IF(ISBLANK(CA3),"",BV93/BV92)</f>
        <v>2.7027027027027029E-2</v>
      </c>
      <c r="BY93" s="284"/>
      <c r="BZ93" s="284">
        <f>IF(ISBLANK(CA3),"",(BV93+BV94)/BV92)</f>
        <v>0.13513513513513514</v>
      </c>
      <c r="CA93" s="285"/>
      <c r="CB93" s="148"/>
      <c r="CC93" s="286">
        <f>IF(ISBLANK(CH3),"",COUNTIF(CC12:CC90,"=60"))</f>
        <v>0</v>
      </c>
      <c r="CD93" s="286"/>
      <c r="CE93" s="284">
        <f>IF(ISBLANK(CH3),"",CC93/CC92)</f>
        <v>0</v>
      </c>
      <c r="CF93" s="284"/>
      <c r="CG93" s="284">
        <f>IF(ISBLANK(CH3),"",(CC93+CC94)/CC92)</f>
        <v>1.9230769230769232E-2</v>
      </c>
      <c r="CH93" s="285"/>
      <c r="CI93" s="148"/>
      <c r="CJ93" s="286">
        <f>IF(ISBLANK(CO3),"",COUNTIF(CJ12:CJ90,"=60"))</f>
        <v>8</v>
      </c>
      <c r="CK93" s="286"/>
      <c r="CL93" s="284">
        <f>IF(ISBLANK(CO3),"",CJ93/CJ92)</f>
        <v>0.14545454545454545</v>
      </c>
      <c r="CM93" s="284"/>
      <c r="CN93" s="284">
        <f>IF(ISBLANK(CO3),"",(CJ93+CJ94)/CJ92)</f>
        <v>0.94545454545454544</v>
      </c>
      <c r="CO93" s="285"/>
      <c r="CP93" s="148"/>
      <c r="CQ93" s="286">
        <f>IF(ISBLANK(CV3),"",COUNTIF(CQ12:CQ90,"=60"))</f>
        <v>0</v>
      </c>
      <c r="CR93" s="286"/>
      <c r="CS93" s="284">
        <f>IF(ISBLANK(CV3),"",CQ93/CQ92)</f>
        <v>0</v>
      </c>
      <c r="CT93" s="284"/>
      <c r="CU93" s="284">
        <f>IF(ISBLANK(CV3),"",(CQ93+CQ94)/CQ92)</f>
        <v>0.1702127659574468</v>
      </c>
      <c r="CV93" s="285"/>
      <c r="CW93" s="148"/>
      <c r="CX93" s="286">
        <f>IF(ISBLANK(DC3),"",COUNTIF(CX12:CX90,"=60"))</f>
        <v>0</v>
      </c>
      <c r="CY93" s="286"/>
      <c r="CZ93" s="284">
        <f>IF(ISBLANK(DC3),"",CX93/CX92)</f>
        <v>0</v>
      </c>
      <c r="DA93" s="284"/>
      <c r="DB93" s="284">
        <f>IF(ISBLANK(DC3),"",(CX93+CX94)/CX92)</f>
        <v>1</v>
      </c>
      <c r="DC93" s="285"/>
      <c r="DD93" s="148"/>
      <c r="DE93" s="286">
        <f>IF(ISBLANK(DJ3),"",COUNTIF(DE12:DE90,"=60"))</f>
        <v>1</v>
      </c>
      <c r="DF93" s="286"/>
      <c r="DG93" s="284">
        <f>IF(ISBLANK(DJ3),"",DE93/DE92)</f>
        <v>1.9230769230769232E-2</v>
      </c>
      <c r="DH93" s="284"/>
      <c r="DI93" s="284">
        <f>IF(ISBLANK(DJ3),"",(DE93+DE94)/DE92)</f>
        <v>0.53846153846153844</v>
      </c>
      <c r="DJ93" s="285"/>
      <c r="DK93" s="148"/>
      <c r="DL93" s="286">
        <f>IF(ISBLANK(DQ3),"",COUNTIF(DL12:DL90,"=60"))</f>
        <v>2</v>
      </c>
      <c r="DM93" s="286"/>
      <c r="DN93" s="284">
        <f>IF(ISBLANK(DQ3),"",DL93/DL92)</f>
        <v>3.9215686274509803E-2</v>
      </c>
      <c r="DO93" s="284"/>
      <c r="DP93" s="284">
        <f>IF(ISBLANK(DQ3),"",(DL93+DL94)/DL92)</f>
        <v>0.96078431372549022</v>
      </c>
      <c r="DQ93" s="285"/>
      <c r="DR93" s="148"/>
      <c r="DS93" s="286">
        <f>IF(ISBLANK(DX3),"",COUNTIF(DS12:DS90,"=60"))</f>
        <v>0</v>
      </c>
      <c r="DT93" s="286"/>
      <c r="DU93" s="284">
        <f>IF(ISBLANK(DX3),"",DS93/DS92)</f>
        <v>0</v>
      </c>
      <c r="DV93" s="284"/>
      <c r="DW93" s="284">
        <f>IF(ISBLANK(DX3),"",(DS93+DS94)/DS92)</f>
        <v>0</v>
      </c>
      <c r="DX93" s="285"/>
      <c r="DY93" s="148"/>
      <c r="DZ93" s="286">
        <f>IF(ISBLANK(EE3),"",COUNTIF(DZ12:DZ90,"=60"))</f>
        <v>0</v>
      </c>
      <c r="EA93" s="286"/>
      <c r="EB93" s="284">
        <f>IF(ISBLANK(EE3),"",DZ93/DZ92)</f>
        <v>0</v>
      </c>
      <c r="EC93" s="284"/>
      <c r="ED93" s="284">
        <f>IF(ISBLANK(EE3),"",(DZ93+DZ94)/DZ92)</f>
        <v>0.49019607843137253</v>
      </c>
      <c r="EE93" s="285"/>
      <c r="EF93" s="148"/>
      <c r="EG93" s="286">
        <f>IF(ISBLANK(EL3),"",COUNTIF(EG12:EG90,"=60"))</f>
        <v>0</v>
      </c>
      <c r="EH93" s="286"/>
      <c r="EI93" s="284">
        <f>IF(ISBLANK(EL3),"",EG93/EG92)</f>
        <v>0</v>
      </c>
      <c r="EJ93" s="284"/>
      <c r="EK93" s="284">
        <f>IF(ISBLANK(EL3),"",(EG93+EG94)/EG92)</f>
        <v>0</v>
      </c>
      <c r="EL93" s="285"/>
      <c r="EM93" s="148"/>
      <c r="EN93" s="286">
        <f>IF(ISBLANK(ES3),"",COUNTIF(EN12:EN90,"=60"))</f>
        <v>3</v>
      </c>
      <c r="EO93" s="286"/>
      <c r="EP93" s="284">
        <f>IF(ISBLANK(ES3),"",EN93/EN92)</f>
        <v>6.5217391304347824E-2</v>
      </c>
      <c r="EQ93" s="284"/>
      <c r="ER93" s="284">
        <f>IF(ISBLANK(ES3),"",(EN93+EN94)/EN92)</f>
        <v>0.5</v>
      </c>
      <c r="ES93" s="285"/>
      <c r="ET93" s="148"/>
      <c r="EU93" s="286">
        <f>IF(ISBLANK(EZ3),"",COUNTIF(EU12:EU90,"=60"))</f>
        <v>19</v>
      </c>
      <c r="EV93" s="286"/>
      <c r="EW93" s="284">
        <f>IF(ISBLANK(EZ3),"",EU93/EU92)</f>
        <v>0.38</v>
      </c>
      <c r="EX93" s="284"/>
      <c r="EY93" s="284">
        <f>IF(ISBLANK(EZ3),"",(EU93+EU94)/EU92)</f>
        <v>0.82</v>
      </c>
      <c r="EZ93" s="285"/>
      <c r="FA93" s="148"/>
      <c r="FB93" s="286">
        <f>IF(ISBLANK(FG3),"",COUNTIF(FB12:FB90,"=60"))</f>
        <v>0</v>
      </c>
      <c r="FC93" s="286"/>
      <c r="FD93" s="284">
        <f>IF(ISBLANK(FG3),"",FB93/FB92)</f>
        <v>0</v>
      </c>
      <c r="FE93" s="284"/>
      <c r="FF93" s="284">
        <f>IF(ISBLANK(FG3),"",(FB93+FB94)/FB92)</f>
        <v>0.02</v>
      </c>
      <c r="FG93" s="285"/>
      <c r="FH93" s="148"/>
      <c r="FI93" s="286">
        <f>IF(ISBLANK(FN3),"",COUNTIF(FI12:FI90,"=60"))</f>
        <v>9</v>
      </c>
      <c r="FJ93" s="286"/>
      <c r="FK93" s="284">
        <f>IF(ISBLANK(FN3),"",FI93/FI92)</f>
        <v>0.20930232558139536</v>
      </c>
      <c r="FL93" s="284"/>
      <c r="FM93" s="284">
        <f>IF(ISBLANK(FN3),"",(FI93+FI94)/FI92)</f>
        <v>0.97674418604651159</v>
      </c>
      <c r="FN93" s="285"/>
      <c r="FO93" s="148"/>
      <c r="FP93" s="286">
        <f>IF(ISBLANK(FU3),"",COUNTIF(FP12:FP90,"=60"))</f>
        <v>1</v>
      </c>
      <c r="FQ93" s="286"/>
      <c r="FR93" s="284">
        <f>IF(ISBLANK(FU3),"",FP93/FP92)</f>
        <v>2.4390243902439025E-2</v>
      </c>
      <c r="FS93" s="284"/>
      <c r="FT93" s="284">
        <f>IF(ISBLANK(FU3),"",(FP93+FP94)/FP92)</f>
        <v>7.3170731707317069E-2</v>
      </c>
      <c r="FU93" s="285"/>
      <c r="FV93" s="148"/>
      <c r="FW93" s="286">
        <f>IF(ISBLANK(GB3),"",COUNTIF(FW12:FW90,"=60"))</f>
        <v>9</v>
      </c>
      <c r="FX93" s="286"/>
      <c r="FY93" s="284">
        <f>IF(ISBLANK(GB3),"",FW93/FW92)</f>
        <v>0.23076923076923078</v>
      </c>
      <c r="FZ93" s="284"/>
      <c r="GA93" s="284">
        <f>IF(ISBLANK(GB3),"",(FW93+FW94)/FW92)</f>
        <v>0.94871794871794868</v>
      </c>
      <c r="GB93" s="285"/>
      <c r="GC93" s="148"/>
      <c r="GD93" s="286">
        <f>IF(ISBLANK(GI3),"",COUNTIF(GD12:GD90,"=60"))</f>
        <v>2</v>
      </c>
      <c r="GE93" s="286"/>
      <c r="GF93" s="284">
        <f>IF(ISBLANK(GI3),"",GD93/GD92)</f>
        <v>4.6511627906976744E-2</v>
      </c>
      <c r="GG93" s="284"/>
      <c r="GH93" s="284">
        <f>IF(ISBLANK(GI3),"",(GD93+GD94)/GD92)</f>
        <v>1</v>
      </c>
      <c r="GI93" s="285"/>
      <c r="GJ93" s="148"/>
      <c r="GK93" s="286">
        <f>IF(ISBLANK(GP3),"",COUNTIF(GK12:GK90,"=60"))</f>
        <v>0</v>
      </c>
      <c r="GL93" s="286"/>
      <c r="GM93" s="284">
        <f>IF(ISBLANK(GP3),"",GK93/GK92)</f>
        <v>0</v>
      </c>
      <c r="GN93" s="284"/>
      <c r="GO93" s="284">
        <f>IF(ISBLANK(GP3),"",(GK93+GK94)/GK92)</f>
        <v>0</v>
      </c>
      <c r="GP93" s="285"/>
      <c r="GQ93" s="148"/>
      <c r="GR93" s="286">
        <f>IF(ISBLANK(GW3),"",COUNTIF(GR12:GR90,"=60"))</f>
        <v>2</v>
      </c>
      <c r="GS93" s="286"/>
      <c r="GT93" s="284">
        <f>IF(ISBLANK(GW3),"",GR93/GR92)</f>
        <v>0.05</v>
      </c>
      <c r="GU93" s="284"/>
      <c r="GV93" s="284">
        <f>IF(ISBLANK(GW3),"",(GR93+GR94)/GR92)</f>
        <v>0.15</v>
      </c>
      <c r="GW93" s="285"/>
      <c r="GX93" s="148"/>
      <c r="GY93" s="286">
        <f>IF(ISBLANK(HD3),"",COUNTIF(GY12:GY90,"=60"))</f>
        <v>3</v>
      </c>
      <c r="GZ93" s="286"/>
      <c r="HA93" s="284">
        <f>IF(ISBLANK(HD3),"",GY93/GY92)</f>
        <v>7.4999999999999997E-2</v>
      </c>
      <c r="HB93" s="284"/>
      <c r="HC93" s="284">
        <f>IF(ISBLANK(HD3),"",(GY93+GY94)/GY92)</f>
        <v>0.65</v>
      </c>
      <c r="HD93" s="285"/>
      <c r="HE93" s="148"/>
      <c r="HF93" s="286">
        <f>IF(ISBLANK(HK3),"",COUNTIF(HF12:HF90,"=60"))</f>
        <v>0</v>
      </c>
      <c r="HG93" s="286"/>
      <c r="HH93" s="284">
        <f>IF(ISBLANK(HK3),"",HF93/HF92)</f>
        <v>0</v>
      </c>
      <c r="HI93" s="284"/>
      <c r="HJ93" s="284">
        <f>IF(ISBLANK(HK3),"",(HF93+HF94)/HF92)</f>
        <v>0.15909090909090909</v>
      </c>
      <c r="HK93" s="285"/>
      <c r="HL93" s="148"/>
      <c r="HM93" s="286">
        <f>IF(ISBLANK(HR3),"",COUNTIF(HM12:HM90,"=60"))</f>
        <v>1</v>
      </c>
      <c r="HN93" s="286"/>
      <c r="HO93" s="284">
        <f>IF(ISBLANK(HR3),"",HM93/HM92)</f>
        <v>2.7777777777777776E-2</v>
      </c>
      <c r="HP93" s="284"/>
      <c r="HQ93" s="284">
        <f>IF(ISBLANK(HR3),"",(HM93+HM94)/HM92)</f>
        <v>0.1111111111111111</v>
      </c>
      <c r="HR93" s="285"/>
      <c r="HS93" s="148"/>
      <c r="HT93" s="286" t="str">
        <f>IF(ISBLANK(HY3),"",COUNTIF(HT12:HT90,"=60"))</f>
        <v/>
      </c>
      <c r="HU93" s="286"/>
      <c r="HV93" s="284" t="str">
        <f>IF(ISBLANK(HY3),"",HT93/HT92)</f>
        <v/>
      </c>
      <c r="HW93" s="284"/>
      <c r="HX93" s="284" t="str">
        <f>IF(ISBLANK(HY3),"",(HT93+HT94)/HT92)</f>
        <v/>
      </c>
      <c r="HY93" s="285"/>
      <c r="HZ93" s="148"/>
      <c r="IA93" s="286">
        <f>IF(ISBLANK(IF3),"",COUNTIF(IA12:IA90,"=60"))</f>
        <v>0</v>
      </c>
      <c r="IB93" s="286"/>
      <c r="IC93" s="284">
        <f>IF(ISBLANK(IF3),"",IA93/IA92)</f>
        <v>0</v>
      </c>
      <c r="ID93" s="284"/>
      <c r="IE93" s="284">
        <f>IF(ISBLANK(IF3),"",(IA93+IA94)/IA92)</f>
        <v>5.4054054054054057E-2</v>
      </c>
      <c r="IF93" s="285"/>
      <c r="IG93" s="148"/>
      <c r="IH93" s="286" t="str">
        <f>IF(ISBLANK(IM3),"",COUNTIF(IH12:IH90,"=60"))</f>
        <v/>
      </c>
      <c r="II93" s="286"/>
      <c r="IJ93" s="284" t="str">
        <f>IF(ISBLANK(IM3),"",IH93/IH92)</f>
        <v/>
      </c>
      <c r="IK93" s="284"/>
      <c r="IL93" s="284" t="str">
        <f>IF(ISBLANK(IM3),"",(IH93+IH94)/IH92)</f>
        <v/>
      </c>
      <c r="IM93" s="285"/>
      <c r="IN93" s="148"/>
      <c r="IO93" s="286">
        <f>IF(ISBLANK(IT3),"",COUNTIF(IO12:IO90,"=60"))</f>
        <v>0</v>
      </c>
      <c r="IP93" s="286"/>
      <c r="IQ93" s="284">
        <f>IF(ISBLANK(IT3),"",IO93/IO92)</f>
        <v>0</v>
      </c>
      <c r="IR93" s="284"/>
      <c r="IS93" s="284">
        <f>IF(ISBLANK(IT3),"",(IO93+IO94)/IO92)</f>
        <v>2.5000000000000001E-2</v>
      </c>
      <c r="IT93" s="285"/>
      <c r="IU93" s="148"/>
      <c r="IV93" s="286">
        <f>IF(ISBLANK(JA3),"",COUNTIF(IV12:IV90,"=60"))</f>
        <v>10</v>
      </c>
      <c r="IW93" s="286"/>
      <c r="IX93" s="284">
        <f>IF(ISBLANK(JA3),"",IV93/IV92)</f>
        <v>0.23809523809523808</v>
      </c>
      <c r="IY93" s="284"/>
      <c r="IZ93" s="284">
        <f>IF(ISBLANK(JA3),"",(IV93+IV94)/IV92)</f>
        <v>0.76190476190476186</v>
      </c>
      <c r="JA93" s="285"/>
      <c r="JB93" s="148"/>
      <c r="JC93" s="286">
        <f>IF(ISBLANK(JH3),"",COUNTIF(JC12:JC90,"=60"))</f>
        <v>0</v>
      </c>
      <c r="JD93" s="286"/>
      <c r="JE93" s="284">
        <f>IF(ISBLANK(JH3),"",JC93/JC92)</f>
        <v>0</v>
      </c>
      <c r="JF93" s="284"/>
      <c r="JG93" s="284">
        <f>IF(ISBLANK(JH3),"",(JC93+JC94)/JC92)</f>
        <v>4.7619047619047616E-2</v>
      </c>
      <c r="JH93" s="285"/>
      <c r="JI93" s="148"/>
      <c r="JJ93" s="286">
        <f>IF(ISBLANK(JO3),"",COUNTIF(JJ12:JJ90,"=60"))</f>
        <v>5</v>
      </c>
      <c r="JK93" s="286"/>
      <c r="JL93" s="284">
        <f>IF(ISBLANK(JO3),"",JJ93/JJ92)</f>
        <v>0.12195121951219512</v>
      </c>
      <c r="JM93" s="284"/>
      <c r="JN93" s="284">
        <f>IF(ISBLANK(JO3),"",(JJ93+JJ94)/JJ92)</f>
        <v>0.65853658536585369</v>
      </c>
      <c r="JO93" s="285"/>
      <c r="JP93" s="148"/>
      <c r="JQ93" s="286">
        <f>IF(ISBLANK(JV3),"",COUNTIF(JQ12:JQ90,"=60"))</f>
        <v>1</v>
      </c>
      <c r="JR93" s="286"/>
      <c r="JS93" s="284">
        <f>IF(ISBLANK(JV3),"",JQ93/JQ92)</f>
        <v>2.4390243902439025E-2</v>
      </c>
      <c r="JT93" s="284"/>
      <c r="JU93" s="284">
        <f>IF(ISBLANK(JV3),"",(JQ93+JQ94)/JQ92)</f>
        <v>9.7560975609756101E-2</v>
      </c>
      <c r="JV93" s="285"/>
      <c r="JW93" s="148"/>
      <c r="JX93" s="286" t="str">
        <f>IF(ISBLANK(KC3),"",COUNTIF(JX12:JX90,"=60"))</f>
        <v/>
      </c>
      <c r="JY93" s="286"/>
      <c r="JZ93" s="284" t="str">
        <f>IF(ISBLANK(KC3),"",JX93/JX92)</f>
        <v/>
      </c>
      <c r="KA93" s="284"/>
      <c r="KB93" s="284" t="str">
        <f>IF(ISBLANK(KC3),"",(JX93+JX94)/JX92)</f>
        <v/>
      </c>
      <c r="KC93" s="285"/>
      <c r="KD93" s="148"/>
      <c r="KE93" s="286" t="str">
        <f>IF(ISBLANK(KJ3),"",COUNTIF(KE12:KE90,"=60"))</f>
        <v/>
      </c>
      <c r="KF93" s="286"/>
      <c r="KG93" s="284" t="str">
        <f>IF(ISBLANK(KJ3),"",KE93/KE92)</f>
        <v/>
      </c>
      <c r="KH93" s="284"/>
      <c r="KI93" s="284" t="str">
        <f>IF(ISBLANK(KJ3),"",(KE93+KE94)/KE92)</f>
        <v/>
      </c>
      <c r="KJ93" s="285"/>
      <c r="KK93" s="148"/>
      <c r="KL93" s="286">
        <f>IF(ISBLANK(KQ3),"",COUNTIF(KL12:KL90,"=60"))</f>
        <v>0</v>
      </c>
      <c r="KM93" s="286"/>
      <c r="KN93" s="284">
        <f>IF(ISBLANK(KQ3),"",KL93/KL92)</f>
        <v>0</v>
      </c>
      <c r="KO93" s="284"/>
      <c r="KP93" s="284">
        <f>IF(ISBLANK(KQ3),"",(KL93+KL94)/KL92)</f>
        <v>0.78048780487804881</v>
      </c>
      <c r="KQ93" s="285"/>
      <c r="KR93" s="148"/>
      <c r="KS93" s="286">
        <f>IF(ISBLANK(KX3),"",COUNTIF(KS12:KS90,"=60"))</f>
        <v>1</v>
      </c>
      <c r="KT93" s="286"/>
      <c r="KU93" s="284">
        <f>IF(ISBLANK(KX3),"",KS93/KS92)</f>
        <v>2.5000000000000001E-2</v>
      </c>
      <c r="KV93" s="284"/>
      <c r="KW93" s="284">
        <f>IF(ISBLANK(KX3),"",(KS93+KS94)/KS92)</f>
        <v>0.25</v>
      </c>
      <c r="KX93" s="285"/>
      <c r="KY93" s="149"/>
      <c r="KZ93" s="286">
        <f>IF(ISBLANK(LE3),"",COUNTIF(KZ12:KZ90,"=60"))</f>
        <v>0</v>
      </c>
      <c r="LA93" s="286"/>
      <c r="LB93" s="284">
        <f>IF(ISBLANK(LE3),"",KZ93/KZ92)</f>
        <v>0</v>
      </c>
      <c r="LC93" s="284"/>
      <c r="LD93" s="284">
        <f>IF(ISBLANK(LE3),"",(KZ93+KZ94)/KZ92)</f>
        <v>0</v>
      </c>
      <c r="LE93" s="285"/>
      <c r="LF93" s="148"/>
      <c r="LG93" s="286">
        <f>IF(ISBLANK(LL3),"",COUNTIF(LG12:LG90,"=60"))</f>
        <v>1</v>
      </c>
      <c r="LH93" s="286"/>
      <c r="LI93" s="284">
        <f>IF(ISBLANK(LL3),"",LG93/LG92)</f>
        <v>2.5000000000000001E-2</v>
      </c>
      <c r="LJ93" s="284"/>
      <c r="LK93" s="284">
        <f>IF(ISBLANK(LL3),"",(LG93+LG94)/LG92)</f>
        <v>0.97499999999999998</v>
      </c>
      <c r="LL93" s="285"/>
      <c r="LM93" s="148"/>
      <c r="LN93" s="286" t="str">
        <f>IF(ISBLANK(LS3),"",COUNTIF(LN12:LN90,"=60"))</f>
        <v/>
      </c>
      <c r="LO93" s="286"/>
      <c r="LP93" s="284" t="str">
        <f>IF(ISBLANK(LS3),"",LN93/LN92)</f>
        <v/>
      </c>
      <c r="LQ93" s="284"/>
      <c r="LR93" s="284" t="str">
        <f>IF(ISBLANK(LS3),"",(LN93+LN94)/LN92)</f>
        <v/>
      </c>
      <c r="LS93" s="285"/>
      <c r="LT93" s="148"/>
      <c r="LU93" s="286">
        <f>IF(ISBLANK(LZ3),"",COUNTIF(LU12:LU90,"=60"))</f>
        <v>0</v>
      </c>
      <c r="LV93" s="286"/>
      <c r="LW93" s="284">
        <f>IF(ISBLANK(LZ3),"",LU93/LU92)</f>
        <v>0</v>
      </c>
      <c r="LX93" s="284"/>
      <c r="LY93" s="284">
        <f>IF(ISBLANK(LZ3),"",(LU93+LU94)/LU92)</f>
        <v>0.18421052631578946</v>
      </c>
      <c r="LZ93" s="285"/>
      <c r="MA93" s="148"/>
      <c r="MB93" s="286">
        <f>IF(ISBLANK(MG3),"",COUNTIF(MB12:MB90,"=60"))</f>
        <v>1</v>
      </c>
      <c r="MC93" s="286"/>
      <c r="MD93" s="284">
        <f>IF(ISBLANK(MG3),"",MB93/MB92)</f>
        <v>2.9411764705882353E-2</v>
      </c>
      <c r="ME93" s="284"/>
      <c r="MF93" s="284">
        <f>IF(ISBLANK(MG3),"",(MB93+MB94)/MB92)</f>
        <v>8.8235294117647065E-2</v>
      </c>
      <c r="MG93" s="285"/>
      <c r="MH93" s="148"/>
      <c r="MI93" s="286" t="str">
        <f>IF(ISBLANK(MN3),"",COUNTIF(MI12:MI90,"=60"))</f>
        <v/>
      </c>
      <c r="MJ93" s="286"/>
      <c r="MK93" s="284" t="str">
        <f>IF(ISBLANK(MN3),"",MI93/MI92)</f>
        <v/>
      </c>
      <c r="ML93" s="284"/>
      <c r="MM93" s="284" t="str">
        <f>IF(ISBLANK(MN3),"",(MI93+MI94)/MI92)</f>
        <v/>
      </c>
      <c r="MN93" s="285"/>
      <c r="MO93" s="148"/>
      <c r="MP93" s="286">
        <f>IF(ISBLANK(MU3),"",COUNTIF(MP12:MP90,"=60"))</f>
        <v>0</v>
      </c>
      <c r="MQ93" s="286"/>
      <c r="MR93" s="284">
        <f>IF(ISBLANK(MU3),"",MP93/MP92)</f>
        <v>0</v>
      </c>
      <c r="MS93" s="284"/>
      <c r="MT93" s="284">
        <f>IF(ISBLANK(MU3),"",(MP93+MP94)/MP92)</f>
        <v>0.84210526315789469</v>
      </c>
      <c r="MU93" s="285"/>
      <c r="MV93" s="148"/>
      <c r="MW93" s="286" t="str">
        <f>IF(ISBLANK(NB3),"",COUNTIF(MW12:MW90,"=60"))</f>
        <v/>
      </c>
      <c r="MX93" s="286"/>
      <c r="MY93" s="284" t="str">
        <f>IF(ISBLANK(NB3),"",MW93/MW92)</f>
        <v/>
      </c>
      <c r="MZ93" s="284"/>
      <c r="NA93" s="284" t="str">
        <f>IF(ISBLANK(NB3),"",(MW93+MW94)/MW92)</f>
        <v/>
      </c>
      <c r="NB93" s="285"/>
      <c r="NC93" s="148"/>
      <c r="ND93" s="286">
        <f>IF(ISBLANK(NI3),"",COUNTIF(ND12:ND90,"=60"))</f>
        <v>0</v>
      </c>
      <c r="NE93" s="286"/>
      <c r="NF93" s="284">
        <f>IF(ISBLANK(NI3),"",ND93/ND92)</f>
        <v>0</v>
      </c>
      <c r="NG93" s="284"/>
      <c r="NH93" s="284">
        <f>IF(ISBLANK(NI3),"",(ND93+ND94)/ND92)</f>
        <v>1</v>
      </c>
      <c r="NI93" s="285"/>
      <c r="NJ93" s="148"/>
      <c r="NK93" s="286" t="str">
        <f>IF(ISBLANK(NP3),"",COUNTIF(NK12:NK90,"=60"))</f>
        <v/>
      </c>
      <c r="NL93" s="286"/>
      <c r="NM93" s="284" t="str">
        <f>IF(ISBLANK(NP3),"",NK93/NK92)</f>
        <v/>
      </c>
      <c r="NN93" s="284"/>
      <c r="NO93" s="284" t="str">
        <f>IF(ISBLANK(NP3),"",(NK93+NK94)/NK92)</f>
        <v/>
      </c>
      <c r="NP93" s="285"/>
      <c r="NQ93" s="148"/>
      <c r="NR93" s="286">
        <f>IF(ISBLANK(NW3),"",COUNTIF(NR12:NR90,"=60"))</f>
        <v>9</v>
      </c>
      <c r="NS93" s="286"/>
      <c r="NT93" s="284">
        <f>IF(ISBLANK(NW3),"",NR93/NR92)</f>
        <v>0.25714285714285712</v>
      </c>
      <c r="NU93" s="284"/>
      <c r="NV93" s="284">
        <f>IF(ISBLANK(NW3),"",(NR93+NR94)/NR92)</f>
        <v>0.8</v>
      </c>
      <c r="NW93" s="285"/>
      <c r="NX93" s="148"/>
      <c r="NY93" s="286">
        <f>IF(ISBLANK(OD3),"",COUNTIF(NY12:NY90,"=60"))</f>
        <v>0</v>
      </c>
      <c r="NZ93" s="286"/>
      <c r="OA93" s="284">
        <f>IF(ISBLANK(OD3),"",NY93/NY92)</f>
        <v>0</v>
      </c>
      <c r="OB93" s="284"/>
      <c r="OC93" s="284">
        <f>IF(ISBLANK(OD3),"",(NY93+NY94)/NY92)</f>
        <v>0.97142857142857142</v>
      </c>
      <c r="OD93" s="285"/>
      <c r="OE93" s="148"/>
      <c r="OF93" s="286">
        <f>IF(ISBLANK(OK3),"",COUNTIF(OF12:OF90,"=60"))</f>
        <v>1</v>
      </c>
      <c r="OG93" s="286"/>
      <c r="OH93" s="284">
        <f>IF(ISBLANK(OK3),"",OF93/OF92)</f>
        <v>2.564102564102564E-2</v>
      </c>
      <c r="OI93" s="284"/>
      <c r="OJ93" s="284">
        <f>IF(ISBLANK(OK3),"",(OF93+OF94)/OF92)</f>
        <v>0.94871794871794868</v>
      </c>
      <c r="OK93" s="285"/>
      <c r="OL93" s="148"/>
      <c r="OM93" s="286" t="str">
        <f>IF(ISBLANK(OR3),"",COUNTIF(OM12:OM90,"=60"))</f>
        <v/>
      </c>
      <c r="ON93" s="286"/>
      <c r="OO93" s="284" t="str">
        <f>IF(ISBLANK(OR3),"",OM93/OM92)</f>
        <v/>
      </c>
      <c r="OP93" s="284"/>
      <c r="OQ93" s="284" t="str">
        <f>IF(ISBLANK(OR3),"",(OM93+OM94)/OM92)</f>
        <v/>
      </c>
      <c r="OR93" s="285"/>
      <c r="OS93" s="148"/>
      <c r="OT93" s="286">
        <f>IF(ISBLANK(OY3),"",COUNTIF(OT12:OT90,"=60"))</f>
        <v>1</v>
      </c>
      <c r="OU93" s="286"/>
      <c r="OV93" s="284">
        <f>IF(ISBLANK(OY3),"",OT93/OT92)</f>
        <v>2.6315789473684209E-2</v>
      </c>
      <c r="OW93" s="284"/>
      <c r="OX93" s="284">
        <f>IF(ISBLANK(OY3),"",(OT93+OT94)/OT92)</f>
        <v>0.94736842105263153</v>
      </c>
      <c r="OY93" s="285"/>
      <c r="OZ93" s="148"/>
      <c r="PA93" s="286" t="str">
        <f>IF(ISBLANK(PF3),"",COUNTIF(PA12:PA90,"=60"))</f>
        <v/>
      </c>
      <c r="PB93" s="286"/>
      <c r="PC93" s="284" t="str">
        <f>IF(ISBLANK(PF3),"",PA93/PA92)</f>
        <v/>
      </c>
      <c r="PD93" s="284"/>
      <c r="PE93" s="284" t="str">
        <f>IF(ISBLANK(PF3),"",(PA93+PA94)/PA92)</f>
        <v/>
      </c>
      <c r="PF93" s="285"/>
      <c r="PG93" s="148"/>
      <c r="PH93" s="286">
        <f>IF(ISBLANK(PM3),"",COUNTIF(PH12:PH90,"=60"))</f>
        <v>1</v>
      </c>
      <c r="PI93" s="286"/>
      <c r="PJ93" s="284">
        <f>IF(ISBLANK(PM3),"",PH93/PH92)</f>
        <v>3.125E-2</v>
      </c>
      <c r="PK93" s="284"/>
      <c r="PL93" s="284">
        <f>IF(ISBLANK(PM3),"",(PH93+PH94)/PH92)</f>
        <v>3.125E-2</v>
      </c>
      <c r="PM93" s="285"/>
      <c r="PN93" s="148"/>
      <c r="PO93" s="286" t="str">
        <f>IF(ISBLANK(PT3),"",COUNTIF(PO12:PO90,"=60"))</f>
        <v/>
      </c>
      <c r="PP93" s="286"/>
      <c r="PQ93" s="284" t="str">
        <f>IF(ISBLANK(PT3),"",PO93/PO92)</f>
        <v/>
      </c>
      <c r="PR93" s="284"/>
      <c r="PS93" s="284" t="str">
        <f>IF(ISBLANK(PT3),"",(PO93+PO94)/PO92)</f>
        <v/>
      </c>
      <c r="PT93" s="285"/>
      <c r="PU93" s="148"/>
      <c r="PV93" s="286" t="str">
        <f>IF(ISBLANK(QA3),"",COUNTIF(PV12:PV90,"=60"))</f>
        <v/>
      </c>
      <c r="PW93" s="286"/>
      <c r="PX93" s="284" t="str">
        <f>IF(ISBLANK(QA3),"",PV93/PV92)</f>
        <v/>
      </c>
      <c r="PY93" s="284"/>
      <c r="PZ93" s="284" t="str">
        <f>IF(ISBLANK(QA3),"",(PV93+PV94)/PV92)</f>
        <v/>
      </c>
      <c r="QA93" s="285"/>
      <c r="QB93" s="148"/>
      <c r="QC93" s="286" t="str">
        <f>IF(ISBLANK(QH3),"",COUNTIF(QC12:QC90,"=60"))</f>
        <v/>
      </c>
      <c r="QD93" s="286"/>
      <c r="QE93" s="284" t="str">
        <f>IF(ISBLANK(QH3),"",QC93/QC92)</f>
        <v/>
      </c>
      <c r="QF93" s="284"/>
      <c r="QG93" s="284" t="str">
        <f>IF(ISBLANK(QH3),"",(QC93+QC94)/QC92)</f>
        <v/>
      </c>
      <c r="QH93" s="285"/>
      <c r="QI93" s="130"/>
      <c r="QJ93" s="130"/>
    </row>
    <row r="94" spans="1:452" ht="15" customHeight="1" x14ac:dyDescent="0.2">
      <c r="A94" s="333"/>
      <c r="B94" s="150" t="s">
        <v>175</v>
      </c>
      <c r="C94" s="144"/>
      <c r="D94" s="286">
        <f>IF(ISBLANK(I3),"",COUNTIF(E12:E90,"=20"))</f>
        <v>18</v>
      </c>
      <c r="E94" s="286"/>
      <c r="F94" s="284">
        <f>IF(ISBLANK(I3),"",D94/D92)</f>
        <v>0.31578947368421051</v>
      </c>
      <c r="G94" s="284"/>
      <c r="H94" s="284"/>
      <c r="I94" s="285"/>
      <c r="J94" s="147"/>
      <c r="K94" s="286">
        <f>IF(ISBLANK(P3),"",COUNTIF(L12:L90,"=20"))</f>
        <v>0</v>
      </c>
      <c r="L94" s="286"/>
      <c r="M94" s="284">
        <f>IF(ISBLANK(P3),"",K94/K92)</f>
        <v>0</v>
      </c>
      <c r="N94" s="284"/>
      <c r="O94" s="284"/>
      <c r="P94" s="285"/>
      <c r="Q94" s="148"/>
      <c r="R94" s="286">
        <f>IF(ISBLANK(W3),"",COUNTIF(S12:S90,"=20"))</f>
        <v>1</v>
      </c>
      <c r="S94" s="286"/>
      <c r="T94" s="284">
        <f>IF(ISBLANK(W3),"",R94/R92)</f>
        <v>1.4925373134328358E-2</v>
      </c>
      <c r="U94" s="284"/>
      <c r="V94" s="284"/>
      <c r="W94" s="285"/>
      <c r="X94" s="148"/>
      <c r="Y94" s="286">
        <f>IF(ISBLANK(AD3),"",COUNTIF(Z12:Z90,"=20"))</f>
        <v>0</v>
      </c>
      <c r="Z94" s="286"/>
      <c r="AA94" s="284">
        <f>IF(ISBLANK(AD3),"",Y94/Y92)</f>
        <v>0</v>
      </c>
      <c r="AB94" s="284"/>
      <c r="AC94" s="284"/>
      <c r="AD94" s="285"/>
      <c r="AE94" s="148"/>
      <c r="AF94" s="286">
        <f>IF(ISBLANK(AK3),"",COUNTIF(AG12:AG90,"=20"))</f>
        <v>59</v>
      </c>
      <c r="AG94" s="286"/>
      <c r="AH94" s="284">
        <f>IF(ISBLANK(AK3),"",AF94/AF92)</f>
        <v>1</v>
      </c>
      <c r="AI94" s="284"/>
      <c r="AJ94" s="284"/>
      <c r="AK94" s="285"/>
      <c r="AL94" s="148"/>
      <c r="AM94" s="286">
        <f>IF(ISBLANK(AR3),"",COUNTIF(AN12:AN90,"=20"))</f>
        <v>42</v>
      </c>
      <c r="AN94" s="286"/>
      <c r="AO94" s="284">
        <f>IF(ISBLANK(AR3),"",AM94/AM92)</f>
        <v>0.67741935483870963</v>
      </c>
      <c r="AP94" s="284"/>
      <c r="AQ94" s="284"/>
      <c r="AR94" s="285"/>
      <c r="AS94" s="148"/>
      <c r="AT94" s="286">
        <f>IF(ISBLANK(AY3),"",COUNTIF(AU12:AU90,"=20"))</f>
        <v>2</v>
      </c>
      <c r="AU94" s="286"/>
      <c r="AV94" s="284">
        <f>IF(ISBLANK(AY3),"",AT94/AT92)</f>
        <v>3.7037037037037035E-2</v>
      </c>
      <c r="AW94" s="284"/>
      <c r="AX94" s="284"/>
      <c r="AY94" s="285"/>
      <c r="AZ94" s="148"/>
      <c r="BA94" s="286">
        <f>IF(ISBLANK(BF3),"",COUNTIF(BB12:BB90,"=20"))</f>
        <v>2</v>
      </c>
      <c r="BB94" s="286"/>
      <c r="BC94" s="284">
        <f>IF(ISBLANK(BF3),"",BA94/BA92)</f>
        <v>3.3898305084745763E-2</v>
      </c>
      <c r="BD94" s="284"/>
      <c r="BE94" s="284"/>
      <c r="BF94" s="285"/>
      <c r="BG94" s="148"/>
      <c r="BH94" s="286">
        <f>IF(ISBLANK(BM3),"",COUNTIF(BI12:BI90,"=20"))</f>
        <v>18</v>
      </c>
      <c r="BI94" s="286"/>
      <c r="BJ94" s="284">
        <f>IF(ISBLANK(BM3),"",BH94/BH92)</f>
        <v>0.5</v>
      </c>
      <c r="BK94" s="284"/>
      <c r="BL94" s="284"/>
      <c r="BM94" s="285"/>
      <c r="BN94" s="148"/>
      <c r="BO94" s="286">
        <f>IF(ISBLANK(BT3),"",COUNTIF(BP12:BP90,"=20"))</f>
        <v>35</v>
      </c>
      <c r="BP94" s="286"/>
      <c r="BQ94" s="284">
        <f>IF(ISBLANK(BT3),"",BO94/BO92)</f>
        <v>0.63636363636363635</v>
      </c>
      <c r="BR94" s="284"/>
      <c r="BS94" s="284"/>
      <c r="BT94" s="285"/>
      <c r="BU94" s="148"/>
      <c r="BV94" s="286">
        <f>IF(ISBLANK(CA3),"",COUNTIF(BW12:BW90,"=20"))</f>
        <v>4</v>
      </c>
      <c r="BW94" s="286"/>
      <c r="BX94" s="284">
        <f>IF(ISBLANK(CA3),"",BV94/BV92)</f>
        <v>0.10810810810810811</v>
      </c>
      <c r="BY94" s="284"/>
      <c r="BZ94" s="284"/>
      <c r="CA94" s="285"/>
      <c r="CB94" s="148"/>
      <c r="CC94" s="286">
        <f>IF(ISBLANK(CH3),"",COUNTIF(CD12:CD90,"=20"))</f>
        <v>1</v>
      </c>
      <c r="CD94" s="286"/>
      <c r="CE94" s="284">
        <f>IF(ISBLANK(CH3),"",CC94/CC92)</f>
        <v>1.9230769230769232E-2</v>
      </c>
      <c r="CF94" s="284"/>
      <c r="CG94" s="284"/>
      <c r="CH94" s="285"/>
      <c r="CI94" s="148"/>
      <c r="CJ94" s="286">
        <f>IF(ISBLANK(CO3),"",COUNTIF(CK12:CK90,"=20"))</f>
        <v>44</v>
      </c>
      <c r="CK94" s="286"/>
      <c r="CL94" s="284">
        <f>IF(ISBLANK(CO3),"",CJ94/CJ92)</f>
        <v>0.8</v>
      </c>
      <c r="CM94" s="284"/>
      <c r="CN94" s="284"/>
      <c r="CO94" s="285"/>
      <c r="CP94" s="148"/>
      <c r="CQ94" s="286">
        <f>IF(ISBLANK(CV3),"",COUNTIF(CR12:CR90,"=20"))</f>
        <v>8</v>
      </c>
      <c r="CR94" s="286"/>
      <c r="CS94" s="284">
        <f>IF(ISBLANK(CV3),"",CQ94/CQ92)</f>
        <v>0.1702127659574468</v>
      </c>
      <c r="CT94" s="284"/>
      <c r="CU94" s="284"/>
      <c r="CV94" s="285"/>
      <c r="CW94" s="148"/>
      <c r="CX94" s="286">
        <f>IF(ISBLANK(DC3),"",COUNTIF(CY12:CY90,"=20"))</f>
        <v>49</v>
      </c>
      <c r="CY94" s="286"/>
      <c r="CZ94" s="284">
        <f>IF(ISBLANK(DC3),"",CX94/CX92)</f>
        <v>1</v>
      </c>
      <c r="DA94" s="284"/>
      <c r="DB94" s="284"/>
      <c r="DC94" s="285"/>
      <c r="DD94" s="148"/>
      <c r="DE94" s="286">
        <f>IF(ISBLANK(DJ3),"",COUNTIF(DF12:DF90,"=20"))</f>
        <v>27</v>
      </c>
      <c r="DF94" s="286"/>
      <c r="DG94" s="284">
        <f>IF(ISBLANK(DJ3),"",DE94/DE92)</f>
        <v>0.51923076923076927</v>
      </c>
      <c r="DH94" s="284"/>
      <c r="DI94" s="284"/>
      <c r="DJ94" s="285"/>
      <c r="DK94" s="148"/>
      <c r="DL94" s="286">
        <f>IF(ISBLANK(DQ3),"",COUNTIF(DM12:DM90,"=20"))</f>
        <v>47</v>
      </c>
      <c r="DM94" s="286"/>
      <c r="DN94" s="284">
        <f>IF(ISBLANK(DQ3),"",DL94/DL92)</f>
        <v>0.92156862745098034</v>
      </c>
      <c r="DO94" s="284"/>
      <c r="DP94" s="284"/>
      <c r="DQ94" s="285"/>
      <c r="DR94" s="148"/>
      <c r="DS94" s="286">
        <f>IF(ISBLANK(DX3),"",COUNTIF(DT12:DT90,"=20"))</f>
        <v>0</v>
      </c>
      <c r="DT94" s="286"/>
      <c r="DU94" s="284">
        <f>IF(ISBLANK(DX3),"",DS94/DS92)</f>
        <v>0</v>
      </c>
      <c r="DV94" s="284"/>
      <c r="DW94" s="284"/>
      <c r="DX94" s="285"/>
      <c r="DY94" s="148"/>
      <c r="DZ94" s="286">
        <f>IF(ISBLANK(EE3),"",COUNTIF(EA12:EA90,"=20"))</f>
        <v>25</v>
      </c>
      <c r="EA94" s="286"/>
      <c r="EB94" s="284">
        <f>IF(ISBLANK(EE3),"",DZ94/DZ92)</f>
        <v>0.49019607843137253</v>
      </c>
      <c r="EC94" s="284"/>
      <c r="ED94" s="284"/>
      <c r="EE94" s="285"/>
      <c r="EF94" s="148"/>
      <c r="EG94" s="286">
        <f>IF(ISBLANK(EL3),"",COUNTIF(EH12:EH90,"=20"))</f>
        <v>0</v>
      </c>
      <c r="EH94" s="286"/>
      <c r="EI94" s="284">
        <f>IF(ISBLANK(EL3),"",EG94/EG92)</f>
        <v>0</v>
      </c>
      <c r="EJ94" s="284"/>
      <c r="EK94" s="284"/>
      <c r="EL94" s="285"/>
      <c r="EM94" s="148"/>
      <c r="EN94" s="286">
        <f>IF(ISBLANK(ES3),"",COUNTIF(EO12:EO90,"=20"))</f>
        <v>20</v>
      </c>
      <c r="EO94" s="286"/>
      <c r="EP94" s="284">
        <f>IF(ISBLANK(ES3),"",EN94/EN92)</f>
        <v>0.43478260869565216</v>
      </c>
      <c r="EQ94" s="284"/>
      <c r="ER94" s="284"/>
      <c r="ES94" s="285"/>
      <c r="ET94" s="148"/>
      <c r="EU94" s="286">
        <f>IF(ISBLANK(EZ3),"",COUNTIF(EV12:EV90,"=20"))</f>
        <v>22</v>
      </c>
      <c r="EV94" s="286"/>
      <c r="EW94" s="284">
        <f>IF(ISBLANK(EZ3),"",EU94/EU92)</f>
        <v>0.44</v>
      </c>
      <c r="EX94" s="284"/>
      <c r="EY94" s="284"/>
      <c r="EZ94" s="285"/>
      <c r="FA94" s="148"/>
      <c r="FB94" s="286">
        <f>IF(ISBLANK(FG3),"",COUNTIF(FC12:FC90,"=20"))</f>
        <v>1</v>
      </c>
      <c r="FC94" s="286"/>
      <c r="FD94" s="284">
        <f>IF(ISBLANK(FG3),"",FB94/FB92)</f>
        <v>0.02</v>
      </c>
      <c r="FE94" s="284"/>
      <c r="FF94" s="284"/>
      <c r="FG94" s="285"/>
      <c r="FH94" s="148"/>
      <c r="FI94" s="286">
        <f>IF(ISBLANK(FN3),"",COUNTIF(FJ12:FJ90,"=20"))</f>
        <v>33</v>
      </c>
      <c r="FJ94" s="286"/>
      <c r="FK94" s="284">
        <f>IF(ISBLANK(FN3),"",FI94/FI92)</f>
        <v>0.76744186046511631</v>
      </c>
      <c r="FL94" s="284"/>
      <c r="FM94" s="284"/>
      <c r="FN94" s="285"/>
      <c r="FO94" s="148"/>
      <c r="FP94" s="286">
        <f>IF(ISBLANK(FU3),"",COUNTIF(FQ12:FQ90,"=20"))</f>
        <v>2</v>
      </c>
      <c r="FQ94" s="286"/>
      <c r="FR94" s="284">
        <f>IF(ISBLANK(FU3),"",FP94/FP92)</f>
        <v>4.878048780487805E-2</v>
      </c>
      <c r="FS94" s="284"/>
      <c r="FT94" s="284"/>
      <c r="FU94" s="285"/>
      <c r="FV94" s="148"/>
      <c r="FW94" s="286">
        <f>IF(ISBLANK(GB3),"",COUNTIF(FX12:FX90,"=20"))</f>
        <v>28</v>
      </c>
      <c r="FX94" s="286"/>
      <c r="FY94" s="284">
        <f>IF(ISBLANK(GB3),"",FW94/FW92)</f>
        <v>0.71794871794871795</v>
      </c>
      <c r="FZ94" s="284"/>
      <c r="GA94" s="284"/>
      <c r="GB94" s="285"/>
      <c r="GC94" s="148"/>
      <c r="GD94" s="286">
        <f>IF(ISBLANK(GI3),"",COUNTIF(GE12:GE90,"=20"))</f>
        <v>41</v>
      </c>
      <c r="GE94" s="286"/>
      <c r="GF94" s="284">
        <f>IF(ISBLANK(GI3),"",GD94/GD92)</f>
        <v>0.95348837209302328</v>
      </c>
      <c r="GG94" s="284"/>
      <c r="GH94" s="284"/>
      <c r="GI94" s="285"/>
      <c r="GJ94" s="148"/>
      <c r="GK94" s="286">
        <f>IF(ISBLANK(GP3),"",COUNTIF(GL12:GL90,"=20"))</f>
        <v>0</v>
      </c>
      <c r="GL94" s="286"/>
      <c r="GM94" s="284">
        <f>IF(ISBLANK(GP3),"",GK94/GK92)</f>
        <v>0</v>
      </c>
      <c r="GN94" s="284"/>
      <c r="GO94" s="284"/>
      <c r="GP94" s="285"/>
      <c r="GQ94" s="148"/>
      <c r="GR94" s="286">
        <f>IF(ISBLANK(GW3),"",COUNTIF(GS12:GS90,"=20"))</f>
        <v>4</v>
      </c>
      <c r="GS94" s="286"/>
      <c r="GT94" s="284">
        <f>IF(ISBLANK(GW3),"",GR94/GR92)</f>
        <v>0.1</v>
      </c>
      <c r="GU94" s="284"/>
      <c r="GV94" s="284"/>
      <c r="GW94" s="285"/>
      <c r="GX94" s="148"/>
      <c r="GY94" s="286">
        <f>IF(ISBLANK(HD3),"",COUNTIF(GZ12:GZ90,"=20"))</f>
        <v>23</v>
      </c>
      <c r="GZ94" s="286"/>
      <c r="HA94" s="284">
        <f>IF(ISBLANK(HD3),"",GY94/GY92)</f>
        <v>0.57499999999999996</v>
      </c>
      <c r="HB94" s="284"/>
      <c r="HC94" s="284"/>
      <c r="HD94" s="285"/>
      <c r="HE94" s="148"/>
      <c r="HF94" s="286">
        <f>IF(ISBLANK(HK3),"",COUNTIF(HG12:HG90,"=20"))</f>
        <v>7</v>
      </c>
      <c r="HG94" s="286"/>
      <c r="HH94" s="284">
        <f>IF(ISBLANK(HK3),"",HF94/HF92)</f>
        <v>0.15909090909090909</v>
      </c>
      <c r="HI94" s="284"/>
      <c r="HJ94" s="284"/>
      <c r="HK94" s="285"/>
      <c r="HL94" s="148"/>
      <c r="HM94" s="286">
        <f>IF(ISBLANK(HR3),"",COUNTIF(HN12:HN90,"=20"))</f>
        <v>3</v>
      </c>
      <c r="HN94" s="286"/>
      <c r="HO94" s="284">
        <f>IF(ISBLANK(HR3),"",HM94/HM92)</f>
        <v>8.3333333333333329E-2</v>
      </c>
      <c r="HP94" s="284"/>
      <c r="HQ94" s="284"/>
      <c r="HR94" s="285"/>
      <c r="HS94" s="148"/>
      <c r="HT94" s="286" t="str">
        <f>IF(ISBLANK(HY3),"",COUNTIF(HU12:HU90,"=20"))</f>
        <v/>
      </c>
      <c r="HU94" s="286"/>
      <c r="HV94" s="284" t="str">
        <f>IF(ISBLANK(HY3),"",HT94/HT92)</f>
        <v/>
      </c>
      <c r="HW94" s="284"/>
      <c r="HX94" s="284"/>
      <c r="HY94" s="285"/>
      <c r="HZ94" s="148"/>
      <c r="IA94" s="286">
        <f>IF(ISBLANK(IF3),"",COUNTIF(IB12:IB90,"=20"))</f>
        <v>2</v>
      </c>
      <c r="IB94" s="286"/>
      <c r="IC94" s="284">
        <f>IF(ISBLANK(IF3),"",IA94/IA92)</f>
        <v>5.4054054054054057E-2</v>
      </c>
      <c r="ID94" s="284"/>
      <c r="IE94" s="284"/>
      <c r="IF94" s="285"/>
      <c r="IG94" s="148"/>
      <c r="IH94" s="286" t="str">
        <f>IF(ISBLANK(IM3),"",COUNTIF(II12:II90,"=20"))</f>
        <v/>
      </c>
      <c r="II94" s="286"/>
      <c r="IJ94" s="284" t="str">
        <f>IF(ISBLANK(IM3),"",IH94/IH92)</f>
        <v/>
      </c>
      <c r="IK94" s="284"/>
      <c r="IL94" s="284"/>
      <c r="IM94" s="285"/>
      <c r="IN94" s="148"/>
      <c r="IO94" s="286">
        <f>IF(ISBLANK(IT3),"",COUNTIF(IP12:IP90,"=20"))</f>
        <v>1</v>
      </c>
      <c r="IP94" s="286"/>
      <c r="IQ94" s="284">
        <f>IF(ISBLANK(IT3),"",IO94/IO92)</f>
        <v>2.5000000000000001E-2</v>
      </c>
      <c r="IR94" s="284"/>
      <c r="IS94" s="284"/>
      <c r="IT94" s="285"/>
      <c r="IU94" s="148"/>
      <c r="IV94" s="286">
        <f>IF(ISBLANK(JA3),"",COUNTIF(IW12:IW90,"=20"))</f>
        <v>22</v>
      </c>
      <c r="IW94" s="286"/>
      <c r="IX94" s="284">
        <f>IF(ISBLANK(JA3),"",IV94/IV92)</f>
        <v>0.52380952380952384</v>
      </c>
      <c r="IY94" s="284"/>
      <c r="IZ94" s="284"/>
      <c r="JA94" s="285"/>
      <c r="JB94" s="148"/>
      <c r="JC94" s="286">
        <f>IF(ISBLANK(JH3),"",COUNTIF(JD12:JD90,"=20"))</f>
        <v>2</v>
      </c>
      <c r="JD94" s="286"/>
      <c r="JE94" s="284">
        <f>IF(ISBLANK(JH3),"",JC94/JC92)</f>
        <v>4.7619047619047616E-2</v>
      </c>
      <c r="JF94" s="284"/>
      <c r="JG94" s="284"/>
      <c r="JH94" s="285"/>
      <c r="JI94" s="148"/>
      <c r="JJ94" s="286">
        <f>IF(ISBLANK(JO3),"",COUNTIF(JK12:JK90,"=20"))</f>
        <v>22</v>
      </c>
      <c r="JK94" s="286"/>
      <c r="JL94" s="284">
        <f>IF(ISBLANK(JO3),"",JJ94/JJ92)</f>
        <v>0.53658536585365857</v>
      </c>
      <c r="JM94" s="284"/>
      <c r="JN94" s="284"/>
      <c r="JO94" s="285"/>
      <c r="JP94" s="148"/>
      <c r="JQ94" s="286">
        <f>IF(ISBLANK(JV3),"",COUNTIF(JR12:JR90,"=20"))</f>
        <v>3</v>
      </c>
      <c r="JR94" s="286"/>
      <c r="JS94" s="284">
        <f>IF(ISBLANK(JV3),"",JQ94/JQ92)</f>
        <v>7.3170731707317069E-2</v>
      </c>
      <c r="JT94" s="284"/>
      <c r="JU94" s="284"/>
      <c r="JV94" s="285"/>
      <c r="JW94" s="148"/>
      <c r="JX94" s="286" t="str">
        <f>IF(ISBLANK(KC3),"",COUNTIF(JY12:JY90,"=20"))</f>
        <v/>
      </c>
      <c r="JY94" s="286"/>
      <c r="JZ94" s="284" t="str">
        <f>IF(ISBLANK(KC3),"",JX94/JX92)</f>
        <v/>
      </c>
      <c r="KA94" s="284"/>
      <c r="KB94" s="284"/>
      <c r="KC94" s="285"/>
      <c r="KD94" s="148"/>
      <c r="KE94" s="286" t="str">
        <f>IF(ISBLANK(KJ3),"",COUNTIF(KF12:KF90,"=20"))</f>
        <v/>
      </c>
      <c r="KF94" s="286"/>
      <c r="KG94" s="284" t="str">
        <f>IF(ISBLANK(KJ3),"",KE94/KE92)</f>
        <v/>
      </c>
      <c r="KH94" s="284"/>
      <c r="KI94" s="284"/>
      <c r="KJ94" s="285"/>
      <c r="KK94" s="148"/>
      <c r="KL94" s="286">
        <f>IF(ISBLANK(KQ3),"",COUNTIF(KM12:KM90,"=20"))</f>
        <v>32</v>
      </c>
      <c r="KM94" s="286"/>
      <c r="KN94" s="284">
        <f>IF(ISBLANK(KQ3),"",KL94/KL92)</f>
        <v>0.78048780487804881</v>
      </c>
      <c r="KO94" s="284"/>
      <c r="KP94" s="284"/>
      <c r="KQ94" s="285"/>
      <c r="KR94" s="148"/>
      <c r="KS94" s="286">
        <f>IF(ISBLANK(KX3),"",COUNTIF(KT12:KT90,"=20"))</f>
        <v>9</v>
      </c>
      <c r="KT94" s="286"/>
      <c r="KU94" s="284">
        <f>IF(ISBLANK(KX3),"",KS94/KS92)</f>
        <v>0.22500000000000001</v>
      </c>
      <c r="KV94" s="284"/>
      <c r="KW94" s="284"/>
      <c r="KX94" s="285"/>
      <c r="KY94" s="149"/>
      <c r="KZ94" s="286">
        <f>IF(ISBLANK(LE3),"",COUNTIF(LA12:LA90,"=20"))</f>
        <v>0</v>
      </c>
      <c r="LA94" s="286"/>
      <c r="LB94" s="284">
        <f>IF(ISBLANK(LE3),"",KZ94/KZ92)</f>
        <v>0</v>
      </c>
      <c r="LC94" s="284"/>
      <c r="LD94" s="284"/>
      <c r="LE94" s="285"/>
      <c r="LF94" s="148"/>
      <c r="LG94" s="286">
        <f>IF(ISBLANK(LL3),"",COUNTIF(LH12:LH90,"=20"))</f>
        <v>38</v>
      </c>
      <c r="LH94" s="286"/>
      <c r="LI94" s="284">
        <f>IF(ISBLANK(LL3),"",LG94/LG92)</f>
        <v>0.95</v>
      </c>
      <c r="LJ94" s="284"/>
      <c r="LK94" s="284"/>
      <c r="LL94" s="285"/>
      <c r="LM94" s="148"/>
      <c r="LN94" s="286" t="str">
        <f>IF(ISBLANK(LS3),"",COUNTIF(LO12:LO90,"=20"))</f>
        <v/>
      </c>
      <c r="LO94" s="286"/>
      <c r="LP94" s="284" t="str">
        <f>IF(ISBLANK(LS3),"",LN94/LN92)</f>
        <v/>
      </c>
      <c r="LQ94" s="284"/>
      <c r="LR94" s="284"/>
      <c r="LS94" s="285"/>
      <c r="LT94" s="148"/>
      <c r="LU94" s="286">
        <f>IF(ISBLANK(LZ3),"",COUNTIF(LV12:LV90,"=20"))</f>
        <v>7</v>
      </c>
      <c r="LV94" s="286"/>
      <c r="LW94" s="284">
        <f>IF(ISBLANK(LZ3),"",LU94/LU92)</f>
        <v>0.18421052631578946</v>
      </c>
      <c r="LX94" s="284"/>
      <c r="LY94" s="284"/>
      <c r="LZ94" s="285"/>
      <c r="MA94" s="148"/>
      <c r="MB94" s="286">
        <f>IF(ISBLANK(MG3),"",COUNTIF(MC12:MC90,"=20"))</f>
        <v>2</v>
      </c>
      <c r="MC94" s="286"/>
      <c r="MD94" s="284">
        <f>IF(ISBLANK(MG3),"",MB94/MB92)</f>
        <v>5.8823529411764705E-2</v>
      </c>
      <c r="ME94" s="284"/>
      <c r="MF94" s="284"/>
      <c r="MG94" s="285"/>
      <c r="MH94" s="148"/>
      <c r="MI94" s="286" t="str">
        <f>IF(ISBLANK(MN3),"",COUNTIF(MJ12:MJ90,"=20"))</f>
        <v/>
      </c>
      <c r="MJ94" s="286"/>
      <c r="MK94" s="284" t="str">
        <f>IF(ISBLANK(MN3),"",MI94/MI92)</f>
        <v/>
      </c>
      <c r="ML94" s="284"/>
      <c r="MM94" s="284"/>
      <c r="MN94" s="285"/>
      <c r="MO94" s="148"/>
      <c r="MP94" s="286">
        <f>IF(ISBLANK(MU3),"",COUNTIF(MQ12:MQ90,"=20"))</f>
        <v>32</v>
      </c>
      <c r="MQ94" s="286"/>
      <c r="MR94" s="284">
        <f>IF(ISBLANK(MU3),"",MP94/MP92)</f>
        <v>0.84210526315789469</v>
      </c>
      <c r="MS94" s="284"/>
      <c r="MT94" s="284"/>
      <c r="MU94" s="285"/>
      <c r="MV94" s="148"/>
      <c r="MW94" s="286" t="str">
        <f>IF(ISBLANK(NB3),"",COUNTIF(MX12:MX90,"=20"))</f>
        <v/>
      </c>
      <c r="MX94" s="286"/>
      <c r="MY94" s="284" t="str">
        <f>IF(ISBLANK(NB3),"",MW94/MW92)</f>
        <v/>
      </c>
      <c r="MZ94" s="284"/>
      <c r="NA94" s="284"/>
      <c r="NB94" s="285"/>
      <c r="NC94" s="148"/>
      <c r="ND94" s="286">
        <f>IF(ISBLANK(NI3),"",COUNTIF(NE12:NE90,"=20"))</f>
        <v>32</v>
      </c>
      <c r="NE94" s="286"/>
      <c r="NF94" s="284">
        <f>IF(ISBLANK(NI3),"",ND94/ND92)</f>
        <v>1</v>
      </c>
      <c r="NG94" s="284"/>
      <c r="NH94" s="284"/>
      <c r="NI94" s="285"/>
      <c r="NJ94" s="148"/>
      <c r="NK94" s="286" t="str">
        <f>IF(ISBLANK(NP3),"",COUNTIF(NL12:NL90,"=20"))</f>
        <v/>
      </c>
      <c r="NL94" s="286"/>
      <c r="NM94" s="284" t="str">
        <f>IF(ISBLANK(NP3),"",NK94/NK92)</f>
        <v/>
      </c>
      <c r="NN94" s="284"/>
      <c r="NO94" s="284"/>
      <c r="NP94" s="285"/>
      <c r="NQ94" s="148"/>
      <c r="NR94" s="286">
        <f>IF(ISBLANK(NW3),"",COUNTIF(NS12:NS90,"=20"))</f>
        <v>19</v>
      </c>
      <c r="NS94" s="286"/>
      <c r="NT94" s="284">
        <f>IF(ISBLANK(NW3),"",NR94/NR92)</f>
        <v>0.54285714285714282</v>
      </c>
      <c r="NU94" s="284"/>
      <c r="NV94" s="284"/>
      <c r="NW94" s="285"/>
      <c r="NX94" s="148"/>
      <c r="NY94" s="286">
        <f>IF(ISBLANK(OD3),"",COUNTIF(NZ12:NZ90,"=20"))</f>
        <v>34</v>
      </c>
      <c r="NZ94" s="286"/>
      <c r="OA94" s="284">
        <f>IF(ISBLANK(OD3),"",NY94/NY92)</f>
        <v>0.97142857142857142</v>
      </c>
      <c r="OB94" s="284"/>
      <c r="OC94" s="284"/>
      <c r="OD94" s="285"/>
      <c r="OE94" s="148"/>
      <c r="OF94" s="286">
        <f>IF(ISBLANK(OK3),"",COUNTIF(OG12:OG90,"=20"))</f>
        <v>36</v>
      </c>
      <c r="OG94" s="286"/>
      <c r="OH94" s="284">
        <f>IF(ISBLANK(OK3),"",OF94/OF92)</f>
        <v>0.92307692307692313</v>
      </c>
      <c r="OI94" s="284"/>
      <c r="OJ94" s="284"/>
      <c r="OK94" s="285"/>
      <c r="OL94" s="148"/>
      <c r="OM94" s="286" t="str">
        <f>IF(ISBLANK(OR3),"",COUNTIF(ON12:ON90,"=20"))</f>
        <v/>
      </c>
      <c r="ON94" s="286"/>
      <c r="OO94" s="284" t="str">
        <f>IF(ISBLANK(OR3),"",OM94/OM92)</f>
        <v/>
      </c>
      <c r="OP94" s="284"/>
      <c r="OQ94" s="284"/>
      <c r="OR94" s="285"/>
      <c r="OS94" s="148"/>
      <c r="OT94" s="286">
        <f>IF(ISBLANK(OY3),"",COUNTIF(OU12:OU90,"=20"))</f>
        <v>35</v>
      </c>
      <c r="OU94" s="286"/>
      <c r="OV94" s="284">
        <f>IF(ISBLANK(OY3),"",OT94/OT92)</f>
        <v>0.92105263157894735</v>
      </c>
      <c r="OW94" s="284"/>
      <c r="OX94" s="284"/>
      <c r="OY94" s="285"/>
      <c r="OZ94" s="148"/>
      <c r="PA94" s="286" t="str">
        <f>IF(ISBLANK(PF3),"",COUNTIF(PB12:PB90,"=20"))</f>
        <v/>
      </c>
      <c r="PB94" s="286"/>
      <c r="PC94" s="284" t="str">
        <f>IF(ISBLANK(PF3),"",PA94/PA92)</f>
        <v/>
      </c>
      <c r="PD94" s="284"/>
      <c r="PE94" s="284"/>
      <c r="PF94" s="285"/>
      <c r="PG94" s="148"/>
      <c r="PH94" s="286">
        <f>IF(ISBLANK(PM3),"",COUNTIF(PI12:PI90,"=20"))</f>
        <v>0</v>
      </c>
      <c r="PI94" s="286"/>
      <c r="PJ94" s="284">
        <f>IF(ISBLANK(PM3),"",PH94/PH92)</f>
        <v>0</v>
      </c>
      <c r="PK94" s="284"/>
      <c r="PL94" s="284"/>
      <c r="PM94" s="285"/>
      <c r="PN94" s="148"/>
      <c r="PO94" s="286" t="str">
        <f>IF(ISBLANK(PT3),"",COUNTIF(PP12:PP90,"=20"))</f>
        <v/>
      </c>
      <c r="PP94" s="286"/>
      <c r="PQ94" s="284" t="str">
        <f>IF(ISBLANK(PT3),"",PO94/PO92)</f>
        <v/>
      </c>
      <c r="PR94" s="284"/>
      <c r="PS94" s="284"/>
      <c r="PT94" s="285"/>
      <c r="PU94" s="148"/>
      <c r="PV94" s="286" t="str">
        <f>IF(ISBLANK(QA3),"",COUNTIF(PW12:PW90,"=20"))</f>
        <v/>
      </c>
      <c r="PW94" s="286"/>
      <c r="PX94" s="284" t="str">
        <f>IF(ISBLANK(QA3),"",PV94/PV92)</f>
        <v/>
      </c>
      <c r="PY94" s="284"/>
      <c r="PZ94" s="284"/>
      <c r="QA94" s="285"/>
      <c r="QB94" s="148"/>
      <c r="QC94" s="286" t="str">
        <f>IF(ISBLANK(QH3),"",COUNTIF(QD12:QD90,"=20"))</f>
        <v/>
      </c>
      <c r="QD94" s="286"/>
      <c r="QE94" s="284" t="str">
        <f>IF(ISBLANK(QH3),"",QC94/QC92)</f>
        <v/>
      </c>
      <c r="QF94" s="284"/>
      <c r="QG94" s="284"/>
      <c r="QH94" s="285"/>
      <c r="QI94" s="130"/>
      <c r="QJ94" s="130"/>
    </row>
    <row r="95" spans="1:452" ht="15" customHeight="1" x14ac:dyDescent="0.2">
      <c r="A95" s="333"/>
      <c r="B95" s="150" t="s">
        <v>176</v>
      </c>
      <c r="C95" s="144"/>
      <c r="D95" s="286">
        <f>IF(ISBLANK(I3),"",COUNTIF(F12:F90,"=20")+COUNTIF(F12:F90,"=30"))</f>
        <v>36</v>
      </c>
      <c r="E95" s="286"/>
      <c r="F95" s="284">
        <f>IF(ISBLANK(I3),"",D95/D92)</f>
        <v>0.63157894736842102</v>
      </c>
      <c r="G95" s="284"/>
      <c r="H95" s="151"/>
      <c r="I95" s="152"/>
      <c r="J95" s="147"/>
      <c r="K95" s="286">
        <f>IF(ISBLANK(P3),"",COUNTIF(M12:M90,"=20")+COUNTIF(M12:M90,"=30"))</f>
        <v>50</v>
      </c>
      <c r="L95" s="286"/>
      <c r="M95" s="284">
        <f>IF(ISBLANK(P3),"",K95/K92)</f>
        <v>0.83333333333333337</v>
      </c>
      <c r="N95" s="284"/>
      <c r="O95" s="151"/>
      <c r="P95" s="152"/>
      <c r="Q95" s="148"/>
      <c r="R95" s="286">
        <f>IF(ISBLANK(W3),"",COUNTIF(T12:T90,"=20")+COUNTIF(T12:T90,"=30"))</f>
        <v>9</v>
      </c>
      <c r="S95" s="286"/>
      <c r="T95" s="284">
        <f>IF(ISBLANK(W3),"",R95/R92)</f>
        <v>0.13432835820895522</v>
      </c>
      <c r="U95" s="284"/>
      <c r="V95" s="151"/>
      <c r="W95" s="152"/>
      <c r="X95" s="148"/>
      <c r="Y95" s="286">
        <f>IF(ISBLANK(AD3),"",COUNTIF(AA12:AA90,"=20")+COUNTIF(AA12:AA90,"=30"))</f>
        <v>44</v>
      </c>
      <c r="Z95" s="286"/>
      <c r="AA95" s="284">
        <f>IF(ISBLANK(AD3),"",Y95/Y92)</f>
        <v>0.66666666666666663</v>
      </c>
      <c r="AB95" s="284"/>
      <c r="AC95" s="151"/>
      <c r="AD95" s="152"/>
      <c r="AE95" s="148"/>
      <c r="AF95" s="286">
        <f>IF(ISBLANK(AK3),"",COUNTIF(AH12:AH90,"=20")+COUNTIF(AH12:AH90,"=30"))</f>
        <v>21</v>
      </c>
      <c r="AG95" s="286"/>
      <c r="AH95" s="284">
        <f>IF(ISBLANK(AK3),"",AF95/AF92)</f>
        <v>0.3559322033898305</v>
      </c>
      <c r="AI95" s="284"/>
      <c r="AJ95" s="151"/>
      <c r="AK95" s="152"/>
      <c r="AL95" s="148"/>
      <c r="AM95" s="286">
        <f>IF(ISBLANK(AR3),"",COUNTIF(AO12:AO90,"=20")+COUNTIF(AO12:AO90,"=30"))</f>
        <v>3</v>
      </c>
      <c r="AN95" s="286"/>
      <c r="AO95" s="284">
        <f>IF(ISBLANK(AR3),"",AM95/AM92)</f>
        <v>4.8387096774193547E-2</v>
      </c>
      <c r="AP95" s="284"/>
      <c r="AQ95" s="151"/>
      <c r="AR95" s="152"/>
      <c r="AS95" s="148"/>
      <c r="AT95" s="286">
        <f>IF(ISBLANK(AY3),"",COUNTIF(AV12:AV90,"=20")+COUNTIF(AV12:AV90,"=30"))</f>
        <v>0</v>
      </c>
      <c r="AU95" s="286"/>
      <c r="AV95" s="284">
        <f>IF(ISBLANK(AY3),"",AT95/AT92)</f>
        <v>0</v>
      </c>
      <c r="AW95" s="284"/>
      <c r="AX95" s="151"/>
      <c r="AY95" s="152"/>
      <c r="AZ95" s="148"/>
      <c r="BA95" s="286">
        <f>IF(ISBLANK(BF3),"",COUNTIF(BC12:BC90,"=20")+COUNTIF(BC12:BC90,"=30"))</f>
        <v>12</v>
      </c>
      <c r="BB95" s="286"/>
      <c r="BC95" s="284">
        <f>IF(ISBLANK(BF3),"",BA95/BA92)</f>
        <v>0.20338983050847459</v>
      </c>
      <c r="BD95" s="284"/>
      <c r="BE95" s="151"/>
      <c r="BF95" s="152"/>
      <c r="BG95" s="148"/>
      <c r="BH95" s="286">
        <f>IF(ISBLANK(BM3),"",COUNTIF(BJ12:BJ90,"=20")+COUNTIF(BJ12:BJ90,"=30"))</f>
        <v>23</v>
      </c>
      <c r="BI95" s="286"/>
      <c r="BJ95" s="284">
        <f>IF(ISBLANK(BM3),"",BH95/BH92)</f>
        <v>0.63888888888888884</v>
      </c>
      <c r="BK95" s="284"/>
      <c r="BL95" s="151"/>
      <c r="BM95" s="152"/>
      <c r="BN95" s="148"/>
      <c r="BO95" s="286">
        <f>IF(ISBLANK(BT3),"",COUNTIF(BQ12:BQ90,"=20")+COUNTIF(BQ12:BQ90,"=30"))</f>
        <v>24</v>
      </c>
      <c r="BP95" s="286"/>
      <c r="BQ95" s="284">
        <f>IF(ISBLANK(BT3),"",BO95/BO92)</f>
        <v>0.43636363636363634</v>
      </c>
      <c r="BR95" s="284"/>
      <c r="BS95" s="151"/>
      <c r="BT95" s="152"/>
      <c r="BU95" s="148"/>
      <c r="BV95" s="286">
        <f>IF(ISBLANK(CA3),"",COUNTIF(BX12:BX90,"=20")+COUNTIF(BX12:BX90,"=30"))</f>
        <v>0</v>
      </c>
      <c r="BW95" s="286"/>
      <c r="BX95" s="284">
        <f>IF(ISBLANK(CA3),"",BV95/BV92)</f>
        <v>0</v>
      </c>
      <c r="BY95" s="284"/>
      <c r="BZ95" s="151"/>
      <c r="CA95" s="152"/>
      <c r="CB95" s="148"/>
      <c r="CC95" s="286">
        <f>IF(ISBLANK(CH3),"",COUNTIF(CE12:CE90,"=20")+COUNTIF(CE12:CE90,"=30"))</f>
        <v>0</v>
      </c>
      <c r="CD95" s="286"/>
      <c r="CE95" s="284">
        <f>IF(ISBLANK(CH3),"",CC95/CC92)</f>
        <v>0</v>
      </c>
      <c r="CF95" s="284"/>
      <c r="CG95" s="151"/>
      <c r="CH95" s="152"/>
      <c r="CI95" s="148"/>
      <c r="CJ95" s="286">
        <f>IF(ISBLANK(CO3),"",COUNTIF(CL12:CL90,"=20")+COUNTIF(CL12:CL90,"=30"))</f>
        <v>19</v>
      </c>
      <c r="CK95" s="286"/>
      <c r="CL95" s="284">
        <f>IF(ISBLANK(CO3),"",CJ95/CJ92)</f>
        <v>0.34545454545454546</v>
      </c>
      <c r="CM95" s="284"/>
      <c r="CN95" s="151"/>
      <c r="CO95" s="152"/>
      <c r="CP95" s="148"/>
      <c r="CQ95" s="286">
        <f>IF(ISBLANK(CV3),"",COUNTIF(CS12:CS90,"=20")+COUNTIF(CS12:CS90,"=30"))</f>
        <v>17</v>
      </c>
      <c r="CR95" s="286"/>
      <c r="CS95" s="284">
        <f>IF(ISBLANK(CV3),"",CQ95/CQ92)</f>
        <v>0.36170212765957449</v>
      </c>
      <c r="CT95" s="284"/>
      <c r="CU95" s="151"/>
      <c r="CV95" s="152"/>
      <c r="CW95" s="148"/>
      <c r="CX95" s="286">
        <f>IF(ISBLANK(DC3),"",COUNTIF(CZ12:CZ90,"=20")+COUNTIF(CZ12:CZ90,"=30"))</f>
        <v>36</v>
      </c>
      <c r="CY95" s="286"/>
      <c r="CZ95" s="284">
        <f>IF(ISBLANK(DC3),"",CX95/CX92)</f>
        <v>0.73469387755102045</v>
      </c>
      <c r="DA95" s="284"/>
      <c r="DB95" s="151"/>
      <c r="DC95" s="152"/>
      <c r="DD95" s="148"/>
      <c r="DE95" s="286">
        <f>IF(ISBLANK(DJ3),"",COUNTIF(DG12:DG90,"=20")+COUNTIF(DG12:DG90,"=30"))</f>
        <v>17</v>
      </c>
      <c r="DF95" s="286"/>
      <c r="DG95" s="284">
        <f>IF(ISBLANK(DJ3),"",DE95/DE92)</f>
        <v>0.32692307692307693</v>
      </c>
      <c r="DH95" s="284"/>
      <c r="DI95" s="151"/>
      <c r="DJ95" s="152"/>
      <c r="DK95" s="148"/>
      <c r="DL95" s="286">
        <f>IF(ISBLANK(DQ3),"",COUNTIF(DN12:DN90,"=20")+COUNTIF(DN12:DN90,"=30"))</f>
        <v>12</v>
      </c>
      <c r="DM95" s="286"/>
      <c r="DN95" s="284">
        <f>IF(ISBLANK(DQ3),"",DL95/DL92)</f>
        <v>0.23529411764705882</v>
      </c>
      <c r="DO95" s="284"/>
      <c r="DP95" s="151"/>
      <c r="DQ95" s="152"/>
      <c r="DR95" s="148"/>
      <c r="DS95" s="286">
        <f>IF(ISBLANK(DX3),"",COUNTIF(DU12:DU90,"=20")+COUNTIF(DU12:DU90,"=30"))</f>
        <v>0</v>
      </c>
      <c r="DT95" s="286"/>
      <c r="DU95" s="284">
        <f>IF(ISBLANK(DX3),"",DS95/DS92)</f>
        <v>0</v>
      </c>
      <c r="DV95" s="284"/>
      <c r="DW95" s="151"/>
      <c r="DX95" s="152"/>
      <c r="DY95" s="148"/>
      <c r="DZ95" s="286">
        <f>IF(ISBLANK(EE3),"",COUNTIF(EB12:EB90,"=20")+COUNTIF(EB12:EB90,"=30"))</f>
        <v>36</v>
      </c>
      <c r="EA95" s="286"/>
      <c r="EB95" s="284">
        <f>IF(ISBLANK(EE3),"",DZ95/DZ92)</f>
        <v>0.70588235294117652</v>
      </c>
      <c r="EC95" s="284"/>
      <c r="ED95" s="151"/>
      <c r="EE95" s="152"/>
      <c r="EF95" s="148"/>
      <c r="EG95" s="286">
        <f>IF(ISBLANK(EL3),"",COUNTIF(EI12:EI90,"=20")+COUNTIF(EI12:EI90,"=30"))</f>
        <v>16</v>
      </c>
      <c r="EH95" s="286"/>
      <c r="EI95" s="284">
        <f>IF(ISBLANK(EL3),"",EG95/EG92)</f>
        <v>0.33333333333333331</v>
      </c>
      <c r="EJ95" s="284"/>
      <c r="EK95" s="151"/>
      <c r="EL95" s="152"/>
      <c r="EM95" s="148"/>
      <c r="EN95" s="286">
        <f>IF(ISBLANK(ES3),"",COUNTIF(EP12:EP90,"=20")+COUNTIF(EP12:EP90,"=30"))</f>
        <v>29</v>
      </c>
      <c r="EO95" s="286"/>
      <c r="EP95" s="284">
        <f>IF(ISBLANK(ES3),"",EN95/EN92)</f>
        <v>0.63043478260869568</v>
      </c>
      <c r="EQ95" s="284"/>
      <c r="ER95" s="151"/>
      <c r="ES95" s="152"/>
      <c r="ET95" s="148"/>
      <c r="EU95" s="286">
        <f>IF(ISBLANK(EZ3),"",COUNTIF(EW12:EW90,"=20")+COUNTIF(EW12:EW90,"=30"))</f>
        <v>24</v>
      </c>
      <c r="EV95" s="286"/>
      <c r="EW95" s="284">
        <f>IF(ISBLANK(EZ3),"",EU95/EU92)</f>
        <v>0.48</v>
      </c>
      <c r="EX95" s="284"/>
      <c r="EY95" s="151"/>
      <c r="EZ95" s="152"/>
      <c r="FA95" s="148"/>
      <c r="FB95" s="286">
        <f>IF(ISBLANK(FG3),"",COUNTIF(FD12:FD90,"=20")+COUNTIF(FD12:FD90,"=30"))</f>
        <v>0</v>
      </c>
      <c r="FC95" s="286"/>
      <c r="FD95" s="284">
        <f>IF(ISBLANK(FG3),"",FB95/FB92)</f>
        <v>0</v>
      </c>
      <c r="FE95" s="284"/>
      <c r="FF95" s="151"/>
      <c r="FG95" s="152"/>
      <c r="FH95" s="148"/>
      <c r="FI95" s="286">
        <f>IF(ISBLANK(FN3),"",COUNTIF(FK12:FK90,"=20")+COUNTIF(FK12:FK90,"=30"))</f>
        <v>15</v>
      </c>
      <c r="FJ95" s="286"/>
      <c r="FK95" s="284">
        <f>IF(ISBLANK(FN3),"",FI95/FI92)</f>
        <v>0.34883720930232559</v>
      </c>
      <c r="FL95" s="284"/>
      <c r="FM95" s="151"/>
      <c r="FN95" s="152"/>
      <c r="FO95" s="148"/>
      <c r="FP95" s="286">
        <f>IF(ISBLANK(FU3),"",COUNTIF(FR12:FR90,"=20")+COUNTIF(FR12:FR90,"=30"))</f>
        <v>24</v>
      </c>
      <c r="FQ95" s="286"/>
      <c r="FR95" s="284">
        <f>IF(ISBLANK(FU3),"",FP95/FP92)</f>
        <v>0.58536585365853655</v>
      </c>
      <c r="FS95" s="284"/>
      <c r="FT95" s="151"/>
      <c r="FU95" s="152"/>
      <c r="FV95" s="148"/>
      <c r="FW95" s="286">
        <f>IF(ISBLANK(GB3),"",COUNTIF(FY12:FY90,"=20")+COUNTIF(FY12:FY90,"=30"))</f>
        <v>24</v>
      </c>
      <c r="FX95" s="286"/>
      <c r="FY95" s="284">
        <f>IF(ISBLANK(GB3),"",FW95/FW92)</f>
        <v>0.61538461538461542</v>
      </c>
      <c r="FZ95" s="284"/>
      <c r="GA95" s="151"/>
      <c r="GB95" s="152"/>
      <c r="GC95" s="148"/>
      <c r="GD95" s="286">
        <f>IF(ISBLANK(GI3),"",COUNTIF(GF12:GF90,"=20")+COUNTIF(GF12:GF90,"=30"))</f>
        <v>0</v>
      </c>
      <c r="GE95" s="286"/>
      <c r="GF95" s="284">
        <f>IF(ISBLANK(GI3),"",GD95/GD92)</f>
        <v>0</v>
      </c>
      <c r="GG95" s="284"/>
      <c r="GH95" s="151"/>
      <c r="GI95" s="152"/>
      <c r="GJ95" s="148"/>
      <c r="GK95" s="286">
        <f>IF(ISBLANK(GP3),"",COUNTIF(GM12:GM90,"=20")+COUNTIF(GM12:GM90,"=30"))</f>
        <v>0</v>
      </c>
      <c r="GL95" s="286"/>
      <c r="GM95" s="284">
        <f>IF(ISBLANK(GP3),"",GK95/GK92)</f>
        <v>0</v>
      </c>
      <c r="GN95" s="284"/>
      <c r="GO95" s="151"/>
      <c r="GP95" s="152"/>
      <c r="GQ95" s="148"/>
      <c r="GR95" s="286">
        <f>IF(ISBLANK(GW3),"",COUNTIF(GT12:GT90,"=20")+COUNTIF(GT12:GT90,"=30"))</f>
        <v>20</v>
      </c>
      <c r="GS95" s="286"/>
      <c r="GT95" s="284">
        <f>IF(ISBLANK(GW3),"",GR95/GR92)</f>
        <v>0.5</v>
      </c>
      <c r="GU95" s="284"/>
      <c r="GV95" s="151"/>
      <c r="GW95" s="152"/>
      <c r="GX95" s="148"/>
      <c r="GY95" s="286">
        <f>IF(ISBLANK(HD3),"",COUNTIF(HA12:HA90,"=20")+COUNTIF(HA12:HA90,"=30"))</f>
        <v>2</v>
      </c>
      <c r="GZ95" s="286"/>
      <c r="HA95" s="284">
        <f>IF(ISBLANK(HD3),"",GY95/GY92)</f>
        <v>0.05</v>
      </c>
      <c r="HB95" s="284"/>
      <c r="HC95" s="151"/>
      <c r="HD95" s="152"/>
      <c r="HE95" s="148"/>
      <c r="HF95" s="286">
        <f>IF(ISBLANK(HK3),"",COUNTIF(HH12:HH90,"=20")+COUNTIF(HH12:HH90,"=30"))</f>
        <v>0</v>
      </c>
      <c r="HG95" s="286"/>
      <c r="HH95" s="284">
        <f>IF(ISBLANK(HK3),"",HF95/HF92)</f>
        <v>0</v>
      </c>
      <c r="HI95" s="284"/>
      <c r="HJ95" s="151"/>
      <c r="HK95" s="152"/>
      <c r="HL95" s="148"/>
      <c r="HM95" s="286">
        <f>IF(ISBLANK(HR3),"",COUNTIF(HO12:HO90,"=20")+COUNTIF(HO12:HO90,"=30"))</f>
        <v>0</v>
      </c>
      <c r="HN95" s="286"/>
      <c r="HO95" s="284">
        <f>IF(ISBLANK(HR3),"",HM95/HM92)</f>
        <v>0</v>
      </c>
      <c r="HP95" s="284"/>
      <c r="HQ95" s="151"/>
      <c r="HR95" s="152"/>
      <c r="HS95" s="148"/>
      <c r="HT95" s="286" t="str">
        <f>IF(ISBLANK(HY3),"",COUNTIF(HV12:HV90,"=20")+COUNTIF(HV12:HV90,"=30"))</f>
        <v/>
      </c>
      <c r="HU95" s="286"/>
      <c r="HV95" s="284" t="str">
        <f>IF(ISBLANK(HY3),"",HT95/HT92)</f>
        <v/>
      </c>
      <c r="HW95" s="284"/>
      <c r="HX95" s="151"/>
      <c r="HY95" s="152"/>
      <c r="HZ95" s="148"/>
      <c r="IA95" s="286">
        <f>IF(ISBLANK(IF3),"",COUNTIF(IC12:IC90,"=20")+COUNTIF(IC12:IC90,"=30"))</f>
        <v>1</v>
      </c>
      <c r="IB95" s="286"/>
      <c r="IC95" s="284">
        <f>IF(ISBLANK(IF3),"",IA95/IA92)</f>
        <v>2.7027027027027029E-2</v>
      </c>
      <c r="ID95" s="284"/>
      <c r="IE95" s="151"/>
      <c r="IF95" s="152"/>
      <c r="IG95" s="148"/>
      <c r="IH95" s="286" t="str">
        <f>IF(ISBLANK(IM3),"",COUNTIF(IJ12:IJ90,"=20")+COUNTIF(IJ12:IJ90,"=30"))</f>
        <v/>
      </c>
      <c r="II95" s="286"/>
      <c r="IJ95" s="284" t="str">
        <f>IF(ISBLANK(IM3),"",IH95/IH92)</f>
        <v/>
      </c>
      <c r="IK95" s="284"/>
      <c r="IL95" s="151"/>
      <c r="IM95" s="152"/>
      <c r="IN95" s="148"/>
      <c r="IO95" s="286">
        <f>IF(ISBLANK(IT3),"",COUNTIF(IQ12:IQ90,"=20")+COUNTIF(IQ12:IQ90,"=30"))</f>
        <v>0</v>
      </c>
      <c r="IP95" s="286"/>
      <c r="IQ95" s="284">
        <f>IF(ISBLANK(IT3),"",IO95/IO92)</f>
        <v>0</v>
      </c>
      <c r="IR95" s="284"/>
      <c r="IS95" s="151"/>
      <c r="IT95" s="152"/>
      <c r="IU95" s="148"/>
      <c r="IV95" s="286">
        <f>IF(ISBLANK(JA3),"",COUNTIF(IX12:IX90,"=20")+COUNTIF(IX12:IX90,"=30"))</f>
        <v>19</v>
      </c>
      <c r="IW95" s="286"/>
      <c r="IX95" s="284">
        <f>IF(ISBLANK(JA3),"",IV95/IV92)</f>
        <v>0.45238095238095238</v>
      </c>
      <c r="IY95" s="284"/>
      <c r="IZ95" s="151"/>
      <c r="JA95" s="152"/>
      <c r="JB95" s="148"/>
      <c r="JC95" s="286">
        <f>IF(ISBLANK(JH3),"",COUNTIF(JE12:JE90,"=20")+COUNTIF(JE12:JE90,"=30"))</f>
        <v>31</v>
      </c>
      <c r="JD95" s="286"/>
      <c r="JE95" s="284">
        <f>IF(ISBLANK(JH3),"",JC95/JC92)</f>
        <v>0.73809523809523814</v>
      </c>
      <c r="JF95" s="284"/>
      <c r="JG95" s="151"/>
      <c r="JH95" s="152"/>
      <c r="JI95" s="148"/>
      <c r="JJ95" s="286">
        <f>IF(ISBLANK(JO3),"",COUNTIF(JL12:JL90,"=20")+COUNTIF(JL12:JL90,"=30"))</f>
        <v>21</v>
      </c>
      <c r="JK95" s="286"/>
      <c r="JL95" s="284">
        <f>IF(ISBLANK(JO3),"",JJ95/JJ92)</f>
        <v>0.51219512195121952</v>
      </c>
      <c r="JM95" s="284"/>
      <c r="JN95" s="151"/>
      <c r="JO95" s="152"/>
      <c r="JP95" s="148"/>
      <c r="JQ95" s="286">
        <f>IF(ISBLANK(JV3),"",COUNTIF(JS12:JS90,"=20")+COUNTIF(JS12:JS90,"=30"))</f>
        <v>0</v>
      </c>
      <c r="JR95" s="286"/>
      <c r="JS95" s="284">
        <f>IF(ISBLANK(JV3),"",JQ95/JQ92)</f>
        <v>0</v>
      </c>
      <c r="JT95" s="284"/>
      <c r="JU95" s="151"/>
      <c r="JV95" s="152"/>
      <c r="JW95" s="148"/>
      <c r="JX95" s="286" t="str">
        <f>IF(ISBLANK(KC3),"",COUNTIF(JZ12:JZ90,"=20")+COUNTIF(JZ12:JZ90,"=30"))</f>
        <v/>
      </c>
      <c r="JY95" s="286"/>
      <c r="JZ95" s="284" t="str">
        <f>IF(ISBLANK(KC3),"",JX95/JX92)</f>
        <v/>
      </c>
      <c r="KA95" s="284"/>
      <c r="KB95" s="151"/>
      <c r="KC95" s="152"/>
      <c r="KD95" s="148"/>
      <c r="KE95" s="286" t="str">
        <f>IF(ISBLANK(KJ3),"",COUNTIF(KG12:KG90,"=20")+COUNTIF(KG12:KG90,"=30"))</f>
        <v/>
      </c>
      <c r="KF95" s="286"/>
      <c r="KG95" s="284" t="str">
        <f>IF(ISBLANK(KJ3),"",KE95/KE92)</f>
        <v/>
      </c>
      <c r="KH95" s="284"/>
      <c r="KI95" s="151"/>
      <c r="KJ95" s="152"/>
      <c r="KK95" s="148"/>
      <c r="KL95" s="286">
        <f>IF(ISBLANK(KQ3),"",COUNTIF(KN12:KN90,"=20")+COUNTIF(KN12:KN90,"=30"))</f>
        <v>33</v>
      </c>
      <c r="KM95" s="286"/>
      <c r="KN95" s="284">
        <f>IF(ISBLANK(KQ3),"",KL95/KL92)</f>
        <v>0.80487804878048785</v>
      </c>
      <c r="KO95" s="284"/>
      <c r="KP95" s="151"/>
      <c r="KQ95" s="152"/>
      <c r="KR95" s="148"/>
      <c r="KS95" s="286">
        <f>IF(ISBLANK(KX3),"",COUNTIF(KU12:KU90,"=20")+COUNTIF(KU12:KU90,"=30"))</f>
        <v>5</v>
      </c>
      <c r="KT95" s="286"/>
      <c r="KU95" s="284">
        <f>IF(ISBLANK(KX3),"",KS95/KS92)</f>
        <v>0.125</v>
      </c>
      <c r="KV95" s="284"/>
      <c r="KW95" s="151"/>
      <c r="KX95" s="152"/>
      <c r="KY95" s="149"/>
      <c r="KZ95" s="286">
        <f>IF(ISBLANK(LE3),"",COUNTIF(LB12:LB90,"=20")+COUNTIF(LB12:LB90,"=30"))</f>
        <v>0</v>
      </c>
      <c r="LA95" s="286"/>
      <c r="LB95" s="284">
        <f>IF(ISBLANK(LE3),"",KZ95/KZ92)</f>
        <v>0</v>
      </c>
      <c r="LC95" s="284"/>
      <c r="LD95" s="151"/>
      <c r="LE95" s="152"/>
      <c r="LF95" s="148"/>
      <c r="LG95" s="286">
        <f>IF(ISBLANK(LL3),"",COUNTIF(LI12:LI90,"=20")+COUNTIF(LI12:LI90,"=30"))</f>
        <v>15</v>
      </c>
      <c r="LH95" s="286"/>
      <c r="LI95" s="284">
        <f>IF(ISBLANK(LL3),"",LG95/LG92)</f>
        <v>0.375</v>
      </c>
      <c r="LJ95" s="284"/>
      <c r="LK95" s="151"/>
      <c r="LL95" s="152"/>
      <c r="LM95" s="148"/>
      <c r="LN95" s="286" t="str">
        <f>IF(ISBLANK(LS3),"",COUNTIF(LP12:LP90,"=20")+COUNTIF(LP12:LP90,"=30"))</f>
        <v/>
      </c>
      <c r="LO95" s="286"/>
      <c r="LP95" s="284" t="str">
        <f>IF(ISBLANK(LS3),"",LN95/LN92)</f>
        <v/>
      </c>
      <c r="LQ95" s="284"/>
      <c r="LR95" s="151"/>
      <c r="LS95" s="152"/>
      <c r="LT95" s="148"/>
      <c r="LU95" s="286">
        <f>IF(ISBLANK(LZ3),"",COUNTIF(LW12:LW90,"=20")+COUNTIF(LW12:LW90,"=30"))</f>
        <v>23</v>
      </c>
      <c r="LV95" s="286"/>
      <c r="LW95" s="284">
        <f>IF(ISBLANK(LZ3),"",LU95/LU92)</f>
        <v>0.60526315789473684</v>
      </c>
      <c r="LX95" s="284"/>
      <c r="LY95" s="151"/>
      <c r="LZ95" s="152"/>
      <c r="MA95" s="148"/>
      <c r="MB95" s="286">
        <f>IF(ISBLANK(MG3),"",COUNTIF(MD12:MD90,"=20")+COUNTIF(MD12:MD90,"=30"))</f>
        <v>19</v>
      </c>
      <c r="MC95" s="286"/>
      <c r="MD95" s="284">
        <f>IF(ISBLANK(MG3),"",MB95/MB92)</f>
        <v>0.55882352941176472</v>
      </c>
      <c r="ME95" s="284"/>
      <c r="MF95" s="151"/>
      <c r="MG95" s="152"/>
      <c r="MH95" s="148"/>
      <c r="MI95" s="286" t="str">
        <f>IF(ISBLANK(MN3),"",COUNTIF(MK12:MK90,"=20")+COUNTIF(MK12:MK90,"=30"))</f>
        <v/>
      </c>
      <c r="MJ95" s="286"/>
      <c r="MK95" s="284" t="str">
        <f>IF(ISBLANK(MN3),"",MI95/MI92)</f>
        <v/>
      </c>
      <c r="ML95" s="284"/>
      <c r="MM95" s="151"/>
      <c r="MN95" s="152"/>
      <c r="MO95" s="148"/>
      <c r="MP95" s="286">
        <f>IF(ISBLANK(MU3),"",COUNTIF(MR12:MR90,"=20")+COUNTIF(MR12:MR90,"=30"))</f>
        <v>34</v>
      </c>
      <c r="MQ95" s="286"/>
      <c r="MR95" s="284">
        <f>IF(ISBLANK(MU3),"",MP95/MP92)</f>
        <v>0.89473684210526316</v>
      </c>
      <c r="MS95" s="284"/>
      <c r="MT95" s="151"/>
      <c r="MU95" s="152"/>
      <c r="MV95" s="148"/>
      <c r="MW95" s="286" t="str">
        <f>IF(ISBLANK(NB3),"",COUNTIF(MY12:MY90,"=20")+COUNTIF(MY12:MY90,"=30"))</f>
        <v/>
      </c>
      <c r="MX95" s="286"/>
      <c r="MY95" s="284" t="str">
        <f>IF(ISBLANK(NB3),"",MW95/MW92)</f>
        <v/>
      </c>
      <c r="MZ95" s="284"/>
      <c r="NA95" s="151"/>
      <c r="NB95" s="152"/>
      <c r="NC95" s="148"/>
      <c r="ND95" s="286">
        <f>IF(ISBLANK(NI3),"",COUNTIF(NF12:NF90,"=20")+COUNTIF(NF12:NF90,"=30"))</f>
        <v>16</v>
      </c>
      <c r="NE95" s="286"/>
      <c r="NF95" s="284">
        <f>IF(ISBLANK(NI3),"",ND95/ND92)</f>
        <v>0.5</v>
      </c>
      <c r="NG95" s="284"/>
      <c r="NH95" s="151"/>
      <c r="NI95" s="152"/>
      <c r="NJ95" s="148"/>
      <c r="NK95" s="286" t="str">
        <f>IF(ISBLANK(NP3),"",COUNTIF(NM12:NM90,"=20")+COUNTIF(NM12:NM90,"=30"))</f>
        <v/>
      </c>
      <c r="NL95" s="286"/>
      <c r="NM95" s="284" t="str">
        <f>IF(ISBLANK(NP3),"",NK95/NK92)</f>
        <v/>
      </c>
      <c r="NN95" s="284"/>
      <c r="NO95" s="151"/>
      <c r="NP95" s="152"/>
      <c r="NQ95" s="148"/>
      <c r="NR95" s="286">
        <f>IF(ISBLANK(NW3),"",COUNTIF(NT12:NT90,"=20")+COUNTIF(NT12:NT90,"=30"))</f>
        <v>4</v>
      </c>
      <c r="NS95" s="286"/>
      <c r="NT95" s="284">
        <f>IF(ISBLANK(NW3),"",NR95/NR92)</f>
        <v>0.11428571428571428</v>
      </c>
      <c r="NU95" s="284"/>
      <c r="NV95" s="151"/>
      <c r="NW95" s="152"/>
      <c r="NX95" s="148"/>
      <c r="NY95" s="286">
        <f>IF(ISBLANK(OD3),"",COUNTIF(OA12:OA90,"=20")+COUNTIF(OA12:OA90,"=30"))</f>
        <v>24</v>
      </c>
      <c r="NZ95" s="286"/>
      <c r="OA95" s="284">
        <f>IF(ISBLANK(OD3),"",NY95/NY92)</f>
        <v>0.68571428571428572</v>
      </c>
      <c r="OB95" s="284"/>
      <c r="OC95" s="151"/>
      <c r="OD95" s="152"/>
      <c r="OE95" s="148"/>
      <c r="OF95" s="286">
        <f>IF(ISBLANK(OK3),"",COUNTIF(OH12:OH90,"=20")+COUNTIF(OH12:OH90,"=30"))</f>
        <v>23</v>
      </c>
      <c r="OG95" s="286"/>
      <c r="OH95" s="284">
        <f>IF(ISBLANK(OK3),"",OF95/OF92)</f>
        <v>0.58974358974358976</v>
      </c>
      <c r="OI95" s="284"/>
      <c r="OJ95" s="151"/>
      <c r="OK95" s="152"/>
      <c r="OL95" s="148"/>
      <c r="OM95" s="286" t="str">
        <f>IF(ISBLANK(OR3),"",COUNTIF(OO12:OO90,"=20")+COUNTIF(OO12:OO90,"=30"))</f>
        <v/>
      </c>
      <c r="ON95" s="286"/>
      <c r="OO95" s="284" t="str">
        <f>IF(ISBLANK(OR3),"",OM95/OM92)</f>
        <v/>
      </c>
      <c r="OP95" s="284"/>
      <c r="OQ95" s="151"/>
      <c r="OR95" s="152"/>
      <c r="OS95" s="148"/>
      <c r="OT95" s="286">
        <f>IF(ISBLANK(OY3),"",COUNTIF(OV12:OV90,"=20")+COUNTIF(OV12:OV90,"=30"))</f>
        <v>2</v>
      </c>
      <c r="OU95" s="286"/>
      <c r="OV95" s="284">
        <f>IF(ISBLANK(OY3),"",OT95/OT92)</f>
        <v>5.2631578947368418E-2</v>
      </c>
      <c r="OW95" s="284"/>
      <c r="OX95" s="151"/>
      <c r="OY95" s="152"/>
      <c r="OZ95" s="148"/>
      <c r="PA95" s="286" t="str">
        <f>IF(ISBLANK(PF3),"",COUNTIF(PC12:PC90,"=20")+COUNTIF(PC12:PC90,"=30"))</f>
        <v/>
      </c>
      <c r="PB95" s="286"/>
      <c r="PC95" s="284" t="str">
        <f>IF(ISBLANK(PF3),"",PA95/PA92)</f>
        <v/>
      </c>
      <c r="PD95" s="284"/>
      <c r="PE95" s="151"/>
      <c r="PF95" s="152"/>
      <c r="PG95" s="148"/>
      <c r="PH95" s="286">
        <f>IF(ISBLANK(PM3),"",COUNTIF(PJ12:PJ90,"=20")+COUNTIF(PJ12:PJ90,"=30"))</f>
        <v>2</v>
      </c>
      <c r="PI95" s="286"/>
      <c r="PJ95" s="284">
        <f>IF(ISBLANK(PM3),"",PH95/PH92)</f>
        <v>6.25E-2</v>
      </c>
      <c r="PK95" s="284"/>
      <c r="PL95" s="151"/>
      <c r="PM95" s="152"/>
      <c r="PN95" s="148"/>
      <c r="PO95" s="286" t="str">
        <f>IF(ISBLANK(PT3),"",COUNTIF(PQ12:PQ90,"=20")+COUNTIF(PQ12:PQ90,"=30"))</f>
        <v/>
      </c>
      <c r="PP95" s="286"/>
      <c r="PQ95" s="284" t="str">
        <f>IF(ISBLANK(PT3),"",PO95/PO92)</f>
        <v/>
      </c>
      <c r="PR95" s="284"/>
      <c r="PS95" s="151"/>
      <c r="PT95" s="152"/>
      <c r="PU95" s="148"/>
      <c r="PV95" s="286" t="str">
        <f>IF(ISBLANK(QA3),"",COUNTIF(PX12:PX90,"=20")+COUNTIF(PX12:PX90,"=30"))</f>
        <v/>
      </c>
      <c r="PW95" s="286"/>
      <c r="PX95" s="284" t="str">
        <f>IF(ISBLANK(QA3),"",PV95/PV92)</f>
        <v/>
      </c>
      <c r="PY95" s="284"/>
      <c r="PZ95" s="151"/>
      <c r="QA95" s="152"/>
      <c r="QB95" s="148"/>
      <c r="QC95" s="286" t="str">
        <f>IF(ISBLANK(QH3),"",COUNTIF(QE12:QE90,"=20")+COUNTIF(QE12:QE90,"=30"))</f>
        <v/>
      </c>
      <c r="QD95" s="286"/>
      <c r="QE95" s="284" t="str">
        <f>IF(ISBLANK(QH3),"",QC95/QC92)</f>
        <v/>
      </c>
      <c r="QF95" s="284"/>
      <c r="QG95" s="151"/>
      <c r="QH95" s="152"/>
      <c r="QI95" s="130"/>
      <c r="QJ95" s="130"/>
    </row>
    <row r="96" spans="1:452" ht="15" customHeight="1" x14ac:dyDescent="0.2">
      <c r="A96" s="333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7" t="str">
        <f>IF(ISBLANK(D6),"",D6)</f>
        <v>TAA</v>
      </c>
      <c r="H96" s="287"/>
      <c r="I96" s="288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7" t="str">
        <f>IF(ISBLANK(K6),"",K6)</f>
        <v>Nunez</v>
      </c>
      <c r="O96" s="287"/>
      <c r="P96" s="288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7" t="str">
        <f>IF(ISBLANK(R6),"",R6)</f>
        <v>Díaz</v>
      </c>
      <c r="V96" s="287"/>
      <c r="W96" s="288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7" t="str">
        <f>IF(ISBLANK(Y6),"",Y6)</f>
        <v>Salah</v>
      </c>
      <c r="AC96" s="287"/>
      <c r="AD96" s="288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7" t="str">
        <f>IF(ISBLANK(AF6),"",AF6)</f>
        <v>Díaz</v>
      </c>
      <c r="AJ96" s="287"/>
      <c r="AK96" s="288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7" t="str">
        <f>IF(ISBLANK(AM6),"",AM6)</f>
        <v>Firmino</v>
      </c>
      <c r="AQ96" s="287"/>
      <c r="AR96" s="288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7" t="str">
        <f>IF(ISBLANK(AT6),"",AT6)</f>
        <v/>
      </c>
      <c r="AX96" s="287"/>
      <c r="AY96" s="288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7" t="str">
        <f>IF(ISBLANK(BA6),"",BA6)</f>
        <v>Díaz</v>
      </c>
      <c r="BE96" s="287"/>
      <c r="BF96" s="288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7" t="str">
        <f>IF(ISBLANK(BH6),"",BH6)</f>
        <v>van Dijk</v>
      </c>
      <c r="BL96" s="287"/>
      <c r="BM96" s="288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7" t="str">
        <f>IF(ISBLANK(BO6),"",BO6)</f>
        <v>Salah</v>
      </c>
      <c r="BS96" s="287"/>
      <c r="BT96" s="288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7" t="str">
        <f>IF(ISBLANK(BV6),"",BV6)</f>
        <v/>
      </c>
      <c r="BZ96" s="287"/>
      <c r="CA96" s="288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7" t="str">
        <f>IF(ISBLANK(CC6),"",CC6)</f>
        <v>Firmino</v>
      </c>
      <c r="CG96" s="287"/>
      <c r="CH96" s="288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7" t="str">
        <f>IF(ISBLANK(CJ6),"",CJ6)</f>
        <v>TAA</v>
      </c>
      <c r="CN96" s="287"/>
      <c r="CO96" s="288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7" t="str">
        <f>IF(ISBLANK(CQ6),"",CQ6)</f>
        <v>Martinelli</v>
      </c>
      <c r="CU96" s="287"/>
      <c r="CV96" s="288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7" t="str">
        <f>IF(ISBLANK(CX6),"",CX6)</f>
        <v>Firmino</v>
      </c>
      <c r="DB96" s="287"/>
      <c r="DC96" s="288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7" t="str">
        <f>IF(ISBLANK(DE6),"",DE6)</f>
        <v>Salah</v>
      </c>
      <c r="DI96" s="287"/>
      <c r="DJ96" s="288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7" t="str">
        <f>IF(ISBLANK(DL6),"",DL6)</f>
        <v>Nunez</v>
      </c>
      <c r="DP96" s="287"/>
      <c r="DQ96" s="288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7" t="str">
        <f>IF(ISBLANK(DS6),"",DS6)</f>
        <v>Awoniyi</v>
      </c>
      <c r="DW96" s="287"/>
      <c r="DX96" s="288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7" t="str">
        <f>IF(ISBLANK(DZ6),"",DZ6)</f>
        <v>Salah</v>
      </c>
      <c r="ED96" s="287"/>
      <c r="EE96" s="288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7" t="str">
        <f>IF(ISBLANK(EG6),"",EG6)</f>
        <v>Salah</v>
      </c>
      <c r="EK96" s="287"/>
      <c r="EL96" s="288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7" t="str">
        <f>IF(ISBLANK(EN6),"",EN6)</f>
        <v>Salah</v>
      </c>
      <c r="ER96" s="287"/>
      <c r="ES96" s="288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7" t="str">
        <f>IF(ISBLANK(EU6),"",EU6)</f>
        <v>Salah</v>
      </c>
      <c r="EY96" s="287"/>
      <c r="EZ96" s="288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7" t="str">
        <f>IF(ISBLANK(FB6),"",FB6)</f>
        <v/>
      </c>
      <c r="FF96" s="287"/>
      <c r="FG96" s="288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7" t="str">
        <f>IF(ISBLANK(FI6),"",FI6)</f>
        <v>Firmino</v>
      </c>
      <c r="FM96" s="287"/>
      <c r="FN96" s="288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7" t="str">
        <f>IF(ISBLANK(FP6),"",FP6)</f>
        <v>Haaland</v>
      </c>
      <c r="FT96" s="287"/>
      <c r="FU96" s="288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7" t="str">
        <f>IF(ISBLANK(FW6),"",FW6)</f>
        <v>Salah</v>
      </c>
      <c r="GA96" s="287"/>
      <c r="GB96" s="288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7" t="str">
        <f>IF(ISBLANK(GD6),"",GD6)</f>
        <v/>
      </c>
      <c r="GH96" s="287"/>
      <c r="GI96" s="288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7" t="str">
        <f>IF(ISBLANK(GK6),"",GK6)</f>
        <v>Oxlade</v>
      </c>
      <c r="GO96" s="287"/>
      <c r="GP96" s="288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7" t="str">
        <f>IF(ISBLANK(GR6),"",GR6)</f>
        <v>Nunez</v>
      </c>
      <c r="GV96" s="287"/>
      <c r="GW96" s="288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7" t="str">
        <f>IF(ISBLANK(GY6),"",GY6)</f>
        <v>Elliott</v>
      </c>
      <c r="HC96" s="287"/>
      <c r="HD96" s="288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7" t="str">
        <f>IF(ISBLANK(HF6),"",HF6)</f>
        <v/>
      </c>
      <c r="HJ96" s="287"/>
      <c r="HK96" s="288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7" t="str">
        <f>IF(ISBLANK(HM6),"",HM6)</f>
        <v/>
      </c>
      <c r="HQ96" s="287"/>
      <c r="HR96" s="288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7" t="str">
        <f>IF(ISBLANK(HT6),"",HT6)</f>
        <v/>
      </c>
      <c r="HX96" s="287"/>
      <c r="HY96" s="288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7" t="str">
        <f>IF(ISBLANK(IA6),"",IA6)</f>
        <v>Elliott</v>
      </c>
      <c r="IE96" s="287"/>
      <c r="IF96" s="288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7" t="str">
        <f>IF(ISBLANK(IH6),"",IH6)</f>
        <v/>
      </c>
      <c r="IL96" s="287"/>
      <c r="IM96" s="288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7" t="str">
        <f>IF(ISBLANK(IO6),"",IO6)</f>
        <v/>
      </c>
      <c r="IS96" s="287"/>
      <c r="IT96" s="288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7" t="str">
        <f>IF(ISBLANK(IV6),"",IV6)</f>
        <v>Salah</v>
      </c>
      <c r="IZ96" s="287"/>
      <c r="JA96" s="288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7" t="str">
        <f>IF(ISBLANK(JC6),"",JC6)</f>
        <v>Nunez</v>
      </c>
      <c r="JG96" s="287"/>
      <c r="JH96" s="288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7" t="str">
        <f>IF(ISBLANK(JJ6),"",JJ6)</f>
        <v>Nunez</v>
      </c>
      <c r="JN96" s="287"/>
      <c r="JO96" s="288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7" t="str">
        <f>IF(ISBLANK(JQ6),"",JQ6)</f>
        <v/>
      </c>
      <c r="JU96" s="287"/>
      <c r="JV96" s="288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7" t="str">
        <f>IF(ISBLANK(JX6),"",JX6)</f>
        <v/>
      </c>
      <c r="KB96" s="287"/>
      <c r="KC96" s="288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7" t="str">
        <f>IF(ISBLANK(KE6),"",KE6)</f>
        <v/>
      </c>
      <c r="KI96" s="287"/>
      <c r="KJ96" s="288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7" t="str">
        <f>IF(ISBLANK(KL6),"",KL6)</f>
        <v>Gakpo</v>
      </c>
      <c r="KP96" s="287"/>
      <c r="KQ96" s="288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7" t="str">
        <f>IF(ISBLANK(KS6),"",KS6)</f>
        <v>Benzema</v>
      </c>
      <c r="KW96" s="287"/>
      <c r="KX96" s="288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7" t="str">
        <f>IF(ISBLANK(KZ6),"",KZ6)</f>
        <v/>
      </c>
      <c r="LD96" s="287"/>
      <c r="LE96" s="288"/>
      <c r="LF96" s="148"/>
      <c r="LG96" s="153"/>
      <c r="LH96" s="151">
        <f>IF(ISBLANK(LG6),"",COUNTIF(Tipy!$JQ$6:$JQ$84,Výsledky!LJ96))</f>
        <v>15</v>
      </c>
      <c r="LI96" s="154">
        <f>IF(ISBLANK(LG6),"",LH96/LG92)</f>
        <v>0.375</v>
      </c>
      <c r="LJ96" s="287" t="str">
        <f>IF(ISBLANK(LG6),"",LG6)</f>
        <v>Salah</v>
      </c>
      <c r="LK96" s="287"/>
      <c r="LL96" s="288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7" t="str">
        <f>IF(ISBLANK(LN6),"",LN6)</f>
        <v/>
      </c>
      <c r="LR96" s="287"/>
      <c r="LS96" s="288"/>
      <c r="LT96" s="148"/>
      <c r="LU96" s="153"/>
      <c r="LV96" s="151">
        <f>IF(ISBLANK(LU6),"",COUNTIF(Tipy!$KC$6:$KC$84,Výsledky!LX96))</f>
        <v>19</v>
      </c>
      <c r="LW96" s="154">
        <f>IF(ISBLANK(LU6),"",LV96/LU92)</f>
        <v>0.5</v>
      </c>
      <c r="LX96" s="287" t="str">
        <f>IF(ISBLANK(LU6),"",LU6)</f>
        <v>Salah</v>
      </c>
      <c r="LY96" s="287"/>
      <c r="LZ96" s="288"/>
      <c r="MA96" s="148"/>
      <c r="MB96" s="153"/>
      <c r="MC96" s="151">
        <f>IF(ISBLANK(MB6),"",COUNTIF(Tipy!$KI$6:$KI$84,Výsledky!ME96))</f>
        <v>2</v>
      </c>
      <c r="MD96" s="154">
        <f>IF(ISBLANK(MB6),"",MC96/MB92)</f>
        <v>5.8823529411764705E-2</v>
      </c>
      <c r="ME96" s="287" t="str">
        <f>IF(ISBLANK(MB6),"",MB6)</f>
        <v>Martinelli</v>
      </c>
      <c r="MF96" s="287"/>
      <c r="MG96" s="288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7" t="str">
        <f>IF(ISBLANK(MI6),"",MI6)</f>
        <v/>
      </c>
      <c r="MM96" s="287"/>
      <c r="MN96" s="288"/>
      <c r="MO96" s="148"/>
      <c r="MP96" s="153"/>
      <c r="MQ96" s="151">
        <f>IF(ISBLANK(MP6),"",COUNTIF(Tipy!$KU$6:$KU$84,Výsledky!MS96))</f>
        <v>5</v>
      </c>
      <c r="MR96" s="154">
        <f>IF(ISBLANK(MP6),"",MQ96/MP92)</f>
        <v>0.13157894736842105</v>
      </c>
      <c r="MS96" s="287" t="str">
        <f>IF(ISBLANK(MP6),"",MP6)</f>
        <v>Gakpo</v>
      </c>
      <c r="MT96" s="287"/>
      <c r="MU96" s="288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7" t="str">
        <f>IF(ISBLANK(MW6),"",MW6)</f>
        <v/>
      </c>
      <c r="NA96" s="287"/>
      <c r="NB96" s="288"/>
      <c r="NC96" s="148"/>
      <c r="ND96" s="153"/>
      <c r="NE96" s="151">
        <f>IF(ISBLANK(ND6),"",COUNTIF(Tipy!$LG$6:$LG$84,Výsledky!NG96))</f>
        <v>0</v>
      </c>
      <c r="NF96" s="154">
        <f>IF(ISBLANK(ND6),"",NE96/ND92)</f>
        <v>0</v>
      </c>
      <c r="NG96" s="287" t="str">
        <f>IF(ISBLANK(ND6),"",ND6)</f>
        <v>Jota</v>
      </c>
      <c r="NH96" s="287"/>
      <c r="NI96" s="288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7" t="str">
        <f>IF(ISBLANK(NK6),"",NK6)</f>
        <v/>
      </c>
      <c r="NO96" s="287"/>
      <c r="NP96" s="288"/>
      <c r="NQ96" s="148"/>
      <c r="NR96" s="153"/>
      <c r="NS96" s="151">
        <f>IF(ISBLANK(NR6),"",COUNTIF(Tipy!$LS$6:$LS$84,Výsledky!NU96))</f>
        <v>4</v>
      </c>
      <c r="NT96" s="154">
        <f>IF(ISBLANK(NR6),"",NS96/NR92)</f>
        <v>0.11428571428571428</v>
      </c>
      <c r="NU96" s="287" t="str">
        <f>IF(ISBLANK(NR6),"",NR6)</f>
        <v>Gakpo</v>
      </c>
      <c r="NV96" s="287"/>
      <c r="NW96" s="288"/>
      <c r="NX96" s="148"/>
      <c r="NY96" s="153"/>
      <c r="NZ96" s="151">
        <f>IF(ISBLANK(NY6),"",COUNTIF(Tipy!$LY$6:$LY$84,Výsledky!OB96))</f>
        <v>0</v>
      </c>
      <c r="OA96" s="154">
        <f>IF(ISBLANK(NY6),"",NZ96/NY92)</f>
        <v>0</v>
      </c>
      <c r="OB96" s="287" t="str">
        <f>IF(ISBLANK(NY6),"",NY6)</f>
        <v>Díaz</v>
      </c>
      <c r="OC96" s="287"/>
      <c r="OD96" s="288"/>
      <c r="OE96" s="148"/>
      <c r="OF96" s="153"/>
      <c r="OG96" s="151">
        <f>IF(ISBLANK(OF6),"",COUNTIF(Tipy!$ME$6:$ME$84,Výsledky!OI96))</f>
        <v>23</v>
      </c>
      <c r="OH96" s="154">
        <f>IF(ISBLANK(OF6),"",OG96/OF92)</f>
        <v>0.58974358974358976</v>
      </c>
      <c r="OI96" s="287" t="str">
        <f>IF(ISBLANK(OF6),"",OF6)</f>
        <v>Salah</v>
      </c>
      <c r="OJ96" s="287"/>
      <c r="OK96" s="288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7" t="str">
        <f>IF(ISBLANK(OM6),"",OM6)</f>
        <v/>
      </c>
      <c r="OQ96" s="287"/>
      <c r="OR96" s="288"/>
      <c r="OS96" s="148"/>
      <c r="OT96" s="153"/>
      <c r="OU96" s="151">
        <f>IF(ISBLANK(OT6),"",COUNTIF(Tipy!$MQ$6:$MQ$84,Výsledky!OW96))</f>
        <v>0</v>
      </c>
      <c r="OV96" s="154">
        <f>IF(ISBLANK(OT6),"",OU96/OT92)</f>
        <v>0</v>
      </c>
      <c r="OW96" s="287" t="str">
        <f>IF(ISBLANK(OT6),"",OT6)</f>
        <v>Jones</v>
      </c>
      <c r="OX96" s="287"/>
      <c r="OY96" s="288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7" t="str">
        <f>IF(ISBLANK(PA6),"",PA6)</f>
        <v/>
      </c>
      <c r="PE96" s="287"/>
      <c r="PF96" s="288"/>
      <c r="PG96" s="148"/>
      <c r="PH96" s="153"/>
      <c r="PI96" s="151">
        <f>IF(ISBLANK(PH6),"",COUNTIF(Tipy!$NC$6:$NC$84,Výsledky!PK96))</f>
        <v>0</v>
      </c>
      <c r="PJ96" s="154">
        <f>IF(ISBLANK(PH6),"",PI96/PH92)</f>
        <v>0</v>
      </c>
      <c r="PK96" s="287" t="str">
        <f>IF(ISBLANK(PH6),"",PH6)</f>
        <v>Ramsey</v>
      </c>
      <c r="PL96" s="287"/>
      <c r="PM96" s="288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7" t="str">
        <f>IF(ISBLANK(PO6),"",PO6)</f>
        <v/>
      </c>
      <c r="PS96" s="287"/>
      <c r="PT96" s="288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7" t="str">
        <f>IF(ISBLANK(PV6),"",PV6)</f>
        <v/>
      </c>
      <c r="PZ96" s="287"/>
      <c r="QA96" s="288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7" t="str">
        <f>IF(ISBLANK(QC6),"",QC6)</f>
        <v/>
      </c>
      <c r="QG96" s="287"/>
      <c r="QH96" s="288"/>
      <c r="QI96" s="130"/>
      <c r="QJ96" s="130"/>
    </row>
    <row r="97" spans="1:452" ht="15" customHeight="1" x14ac:dyDescent="0.2">
      <c r="A97" s="333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7" t="str">
        <f>IF(ISBLANK(D7),"",D7)</f>
        <v>Salah</v>
      </c>
      <c r="H97" s="287"/>
      <c r="I97" s="288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7" t="str">
        <f>IF(ISBLANK(K7),"",K7)</f>
        <v>Salah</v>
      </c>
      <c r="O97" s="287"/>
      <c r="P97" s="288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7" t="str">
        <f>IF(ISBLANK(R7),"",R7)</f>
        <v/>
      </c>
      <c r="V97" s="287"/>
      <c r="W97" s="288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7" t="str">
        <f>IF(ISBLANK(Y7),"",Y7)</f>
        <v/>
      </c>
      <c r="AC97" s="287"/>
      <c r="AD97" s="288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7" t="str">
        <f>IF(ISBLANK(AF7),"",AF7)</f>
        <v>van Dijk</v>
      </c>
      <c r="AJ97" s="287"/>
      <c r="AK97" s="288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7" t="str">
        <f>IF(ISBLANK(AM7),"",AM7)</f>
        <v>Carvalho</v>
      </c>
      <c r="AQ97" s="287"/>
      <c r="AR97" s="288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7" t="str">
        <f>IF(ISBLANK(AT7),"",AT7)</f>
        <v/>
      </c>
      <c r="AX97" s="287"/>
      <c r="AY97" s="288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7" t="str">
        <f>IF(ISBLANK(BA7),"",BA7)</f>
        <v>Zielinski</v>
      </c>
      <c r="BE97" s="287"/>
      <c r="BF97" s="288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7" t="str">
        <f>IF(ISBLANK(BH7),"",BH7)</f>
        <v>Salah</v>
      </c>
      <c r="BL97" s="287"/>
      <c r="BM97" s="288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7" t="str">
        <f>IF(ISBLANK(BO7),"",BO7)</f>
        <v>Matip</v>
      </c>
      <c r="BS97" s="287"/>
      <c r="BT97" s="288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7" t="str">
        <f>IF(ISBLANK(BV7),"",BV7)</f>
        <v/>
      </c>
      <c r="BZ97" s="287"/>
      <c r="CA97" s="288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7" t="str">
        <f>IF(ISBLANK(CC7),"",CC7)</f>
        <v/>
      </c>
      <c r="CG97" s="287"/>
      <c r="CH97" s="288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7" t="str">
        <f>IF(ISBLANK(CJ7),"",CJ7)</f>
        <v>Salah</v>
      </c>
      <c r="CN97" s="287"/>
      <c r="CO97" s="288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7" t="str">
        <f>IF(ISBLANK(CQ7),"",CQ7)</f>
        <v>Nunez</v>
      </c>
      <c r="CU97" s="287"/>
      <c r="CV97" s="288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7" t="str">
        <f>IF(ISBLANK(CX7),"",CX7)</f>
        <v>Nunez</v>
      </c>
      <c r="DB97" s="287"/>
      <c r="DC97" s="288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7" t="str">
        <f>IF(ISBLANK(DE7),"",DE7)</f>
        <v/>
      </c>
      <c r="DI97" s="287"/>
      <c r="DJ97" s="288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7" t="str">
        <f>IF(ISBLANK(DL7),"",DL7)</f>
        <v/>
      </c>
      <c r="DP97" s="287"/>
      <c r="DQ97" s="288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7" t="str">
        <f>IF(ISBLANK(DS7),"",DS7)</f>
        <v/>
      </c>
      <c r="DW97" s="287"/>
      <c r="DX97" s="288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7" t="str">
        <f>IF(ISBLANK(DZ7),"",DZ7)</f>
        <v>Nunez</v>
      </c>
      <c r="ED97" s="287"/>
      <c r="EE97" s="288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7" t="str">
        <f>IF(ISBLANK(EG7),"",EG7)</f>
        <v/>
      </c>
      <c r="EK97" s="287"/>
      <c r="EL97" s="288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7" t="str">
        <f>IF(ISBLANK(EN7),"",EN7)</f>
        <v>Nunez</v>
      </c>
      <c r="ER97" s="287"/>
      <c r="ES97" s="288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7" t="str">
        <f>IF(ISBLANK(EU7),"",EU7)</f>
        <v>Kane</v>
      </c>
      <c r="EY97" s="287"/>
      <c r="EZ97" s="288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7" t="str">
        <f>IF(ISBLANK(FB7),"",FB7)</f>
        <v/>
      </c>
      <c r="FF97" s="287"/>
      <c r="FG97" s="288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7" t="str">
        <f>IF(ISBLANK(FI7),"",FI7)</f>
        <v>Nunez</v>
      </c>
      <c r="FM97" s="287"/>
      <c r="FN97" s="288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7" t="str">
        <f>IF(ISBLANK(FP7),"",FP7)</f>
        <v>Carvalho</v>
      </c>
      <c r="FT97" s="287"/>
      <c r="FU97" s="288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7" t="str">
        <f>IF(ISBLANK(FW7),"",FW7)</f>
        <v>van Dijk</v>
      </c>
      <c r="GA97" s="287"/>
      <c r="GB97" s="288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7" t="str">
        <f>IF(ISBLANK(GD7),"",GD7)</f>
        <v/>
      </c>
      <c r="GH97" s="287"/>
      <c r="GI97" s="288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7" t="str">
        <f>IF(ISBLANK(GK7),"",GK7)</f>
        <v/>
      </c>
      <c r="GO97" s="287"/>
      <c r="GP97" s="288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7" t="str">
        <f>IF(ISBLANK(GR7),"",GR7)</f>
        <v>Salah</v>
      </c>
      <c r="GV97" s="287"/>
      <c r="GW97" s="288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7" t="str">
        <f>IF(ISBLANK(GY7),"",GY7)</f>
        <v/>
      </c>
      <c r="HC97" s="287"/>
      <c r="HD97" s="288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7" t="str">
        <f>IF(ISBLANK(HF7),"",HF7)</f>
        <v/>
      </c>
      <c r="HJ97" s="287"/>
      <c r="HK97" s="288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7" t="str">
        <f>IF(ISBLANK(HM7),"",HM7)</f>
        <v/>
      </c>
      <c r="HQ97" s="287"/>
      <c r="HR97" s="288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7" t="str">
        <f>IF(ISBLANK(HT7),"",HT7)</f>
        <v/>
      </c>
      <c r="HX97" s="287"/>
      <c r="HY97" s="288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7" t="str">
        <f>IF(ISBLANK(IA7),"",IA7)</f>
        <v>Mitoma</v>
      </c>
      <c r="IE97" s="287"/>
      <c r="IF97" s="288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7" t="str">
        <f>IF(ISBLANK(IH7),"",IH7)</f>
        <v/>
      </c>
      <c r="IL97" s="287"/>
      <c r="IM97" s="288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7" t="str">
        <f>IF(ISBLANK(IO7),"",IO7)</f>
        <v/>
      </c>
      <c r="IS97" s="287"/>
      <c r="IT97" s="288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7" t="str">
        <f>IF(ISBLANK(IV7),"",IV7)</f>
        <v>Gakpo</v>
      </c>
      <c r="IZ97" s="287"/>
      <c r="JA97" s="288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7" t="str">
        <f>IF(ISBLANK(JC7),"",JC7)</f>
        <v>Salah</v>
      </c>
      <c r="JG97" s="287"/>
      <c r="JH97" s="288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7" t="str">
        <f>IF(ISBLANK(JJ7),"",JJ7)</f>
        <v>Gakpo</v>
      </c>
      <c r="JN97" s="287"/>
      <c r="JO97" s="288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7" t="str">
        <f>IF(ISBLANK(JQ7),"",JQ7)</f>
        <v/>
      </c>
      <c r="JU97" s="287"/>
      <c r="JV97" s="288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7" t="str">
        <f>IF(ISBLANK(JX7),"",JX7)</f>
        <v/>
      </c>
      <c r="KB97" s="287"/>
      <c r="KC97" s="288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7" t="str">
        <f>IF(ISBLANK(KE7),"",KE7)</f>
        <v/>
      </c>
      <c r="KI97" s="287"/>
      <c r="KJ97" s="288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7" t="str">
        <f>IF(ISBLANK(KL7),"",KL7)</f>
        <v>Nunez</v>
      </c>
      <c r="KP97" s="287"/>
      <c r="KQ97" s="288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7" t="str">
        <f>IF(ISBLANK(KS7),"",KS7)</f>
        <v/>
      </c>
      <c r="KW97" s="287"/>
      <c r="KX97" s="288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7" t="str">
        <f>IF(ISBLANK(KZ7),"",KZ7)</f>
        <v/>
      </c>
      <c r="LD97" s="287"/>
      <c r="LE97" s="288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7" t="str">
        <f>IF(ISBLANK(LG7),"",LG7)</f>
        <v/>
      </c>
      <c r="LK97" s="287"/>
      <c r="LL97" s="288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7" t="str">
        <f>IF(ISBLANK(LN7),"",LN7)</f>
        <v/>
      </c>
      <c r="LR97" s="287"/>
      <c r="LS97" s="288"/>
      <c r="LT97" s="148"/>
      <c r="LU97" s="153"/>
      <c r="LV97" s="151">
        <f>IF(ISBLANK(LU7),"",COUNTIF(Tipy!$KC$6:$KC$84,Výsledky!LX97))</f>
        <v>1</v>
      </c>
      <c r="LW97" s="154">
        <f>IF(ISBLANK(LU7),"",LV97/LU92)</f>
        <v>2.6315789473684209E-2</v>
      </c>
      <c r="LX97" s="287" t="str">
        <f>IF(ISBLANK(LU7),"",LU7)</f>
        <v>Alvarez</v>
      </c>
      <c r="LY97" s="287"/>
      <c r="LZ97" s="288"/>
      <c r="MA97" s="148"/>
      <c r="MB97" s="153"/>
      <c r="MC97" s="151">
        <f>IF(ISBLANK(MB7),"",COUNTIF(Tipy!$KI$6:$KI$84,Výsledky!ME97))</f>
        <v>6</v>
      </c>
      <c r="MD97" s="154">
        <f>IF(ISBLANK(MB7),"",MC97/MB92)</f>
        <v>0.17647058823529413</v>
      </c>
      <c r="ME97" s="287" t="str">
        <f>IF(ISBLANK(MB7),"",MB7)</f>
        <v>Jesus</v>
      </c>
      <c r="MF97" s="287"/>
      <c r="MG97" s="288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7" t="str">
        <f>IF(ISBLANK(MI7),"",MI7)</f>
        <v/>
      </c>
      <c r="MM97" s="287"/>
      <c r="MN97" s="288"/>
      <c r="MO97" s="148"/>
      <c r="MP97" s="153"/>
      <c r="MQ97" s="151">
        <f>IF(ISBLANK(MP7),"",COUNTIF(Tipy!$KU$6:$KU$84,Výsledky!MS97))</f>
        <v>21</v>
      </c>
      <c r="MR97" s="154">
        <f>IF(ISBLANK(MP7),"",MQ97/MP92)</f>
        <v>0.55263157894736847</v>
      </c>
      <c r="MS97" s="287" t="str">
        <f>IF(ISBLANK(MP7),"",MP7)</f>
        <v>Salah</v>
      </c>
      <c r="MT97" s="287"/>
      <c r="MU97" s="288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7" t="str">
        <f>IF(ISBLANK(MW7),"",MW7)</f>
        <v/>
      </c>
      <c r="NA97" s="287"/>
      <c r="NB97" s="288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7" t="str">
        <f>IF(ISBLANK(ND7),"",ND7)</f>
        <v/>
      </c>
      <c r="NH97" s="287"/>
      <c r="NI97" s="288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7" t="str">
        <f>IF(ISBLANK(NK7),"",NK7)</f>
        <v/>
      </c>
      <c r="NO97" s="287"/>
      <c r="NP97" s="288"/>
      <c r="NQ97" s="148"/>
      <c r="NR97" s="153"/>
      <c r="NS97" s="151">
        <f>IF(ISBLANK(NR7),"",COUNTIF(Tipy!$LS$6:$LS$84,Výsledky!NU97))</f>
        <v>0</v>
      </c>
      <c r="NT97" s="154">
        <f>IF(ISBLANK(NR7),"",NS97/NR92)</f>
        <v>0</v>
      </c>
      <c r="NU97" s="287" t="str">
        <f>IF(ISBLANK(NR7),"",NR7)</f>
        <v>Matip</v>
      </c>
      <c r="NV97" s="287"/>
      <c r="NW97" s="288"/>
      <c r="NX97" s="148"/>
      <c r="NY97" s="153"/>
      <c r="NZ97" s="151">
        <f>IF(ISBLANK(NY7),"",COUNTIF(Tipy!$LY$6:$LY$84,Výsledky!OB97))</f>
        <v>19</v>
      </c>
      <c r="OA97" s="154">
        <f>IF(ISBLANK(NY7),"",NZ97/NY92)</f>
        <v>0.54285714285714282</v>
      </c>
      <c r="OB97" s="287" t="str">
        <f>IF(ISBLANK(NY7),"",NY7)</f>
        <v>Salah</v>
      </c>
      <c r="OC97" s="287"/>
      <c r="OD97" s="288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7" t="str">
        <f>IF(ISBLANK(OF7),"",OF7)</f>
        <v/>
      </c>
      <c r="OJ97" s="287"/>
      <c r="OK97" s="288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7" t="str">
        <f>IF(ISBLANK(OM7),"",OM7)</f>
        <v/>
      </c>
      <c r="OQ97" s="287"/>
      <c r="OR97" s="288"/>
      <c r="OS97" s="148"/>
      <c r="OT97" s="153"/>
      <c r="OU97" s="151">
        <f>IF(ISBLANK(OT7),"",COUNTIF(Tipy!$MQ$6:$MQ$84,Výsledky!OW97))</f>
        <v>2</v>
      </c>
      <c r="OV97" s="154">
        <f>IF(ISBLANK(OT7),"",OU97/OT92)</f>
        <v>5.2631578947368418E-2</v>
      </c>
      <c r="OW97" s="287" t="str">
        <f>IF(ISBLANK(OT7),"",OT7)</f>
        <v>TAA</v>
      </c>
      <c r="OX97" s="287"/>
      <c r="OY97" s="288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7" t="str">
        <f>IF(ISBLANK(PA7),"",PA7)</f>
        <v/>
      </c>
      <c r="PE97" s="287"/>
      <c r="PF97" s="288"/>
      <c r="PG97" s="148"/>
      <c r="PH97" s="153"/>
      <c r="PI97" s="151">
        <f>IF(ISBLANK(PH7),"",COUNTIF(Tipy!$NC$6:$NC$84,Výsledky!PK97))</f>
        <v>2</v>
      </c>
      <c r="PJ97" s="154">
        <f>IF(ISBLANK(PH7),"",PI97/PH92)</f>
        <v>6.25E-2</v>
      </c>
      <c r="PK97" s="287" t="str">
        <f>IF(ISBLANK(PH7),"",PH7)</f>
        <v>Firmino</v>
      </c>
      <c r="PL97" s="287"/>
      <c r="PM97" s="288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7" t="str">
        <f>IF(ISBLANK(PO7),"",PO7)</f>
        <v/>
      </c>
      <c r="PS97" s="287"/>
      <c r="PT97" s="288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7" t="str">
        <f>IF(ISBLANK(PV7),"",PV7)</f>
        <v/>
      </c>
      <c r="PZ97" s="287"/>
      <c r="QA97" s="288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7" t="str">
        <f>IF(ISBLANK(QC7),"",QC7)</f>
        <v/>
      </c>
      <c r="QG97" s="287"/>
      <c r="QH97" s="288"/>
      <c r="QI97" s="130"/>
      <c r="QJ97" s="130"/>
    </row>
    <row r="98" spans="1:452" ht="15" customHeight="1" x14ac:dyDescent="0.2">
      <c r="A98" s="333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7" t="str">
        <f>IF(ISBLANK(D8),"",D8)</f>
        <v>Nunez</v>
      </c>
      <c r="H98" s="287"/>
      <c r="I98" s="288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7" t="str">
        <f>IF(ISBLANK(K8),"",K8)</f>
        <v/>
      </c>
      <c r="O98" s="287"/>
      <c r="P98" s="288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7" t="str">
        <f>IF(ISBLANK(R8),"",R8)</f>
        <v/>
      </c>
      <c r="V98" s="287"/>
      <c r="W98" s="288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7" t="str">
        <f>IF(ISBLANK(Y8),"",Y8)</f>
        <v/>
      </c>
      <c r="AC98" s="287"/>
      <c r="AD98" s="288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7" t="str">
        <f>IF(ISBLANK(AF8),"",AF8)</f>
        <v>Carvalho</v>
      </c>
      <c r="AJ98" s="287"/>
      <c r="AK98" s="288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7" t="str">
        <f>IF(ISBLANK(AM8),"",AM8)</f>
        <v/>
      </c>
      <c r="AQ98" s="287"/>
      <c r="AR98" s="288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7" t="str">
        <f>IF(ISBLANK(AT8),"",AT8)</f>
        <v/>
      </c>
      <c r="AX98" s="287"/>
      <c r="AY98" s="288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7" t="str">
        <f>IF(ISBLANK(BA8),"",BA8)</f>
        <v/>
      </c>
      <c r="BE98" s="287"/>
      <c r="BF98" s="288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7" t="str">
        <f>IF(ISBLANK(BH8),"",BH8)</f>
        <v/>
      </c>
      <c r="BL98" s="287"/>
      <c r="BM98" s="288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7" t="str">
        <f>IF(ISBLANK(BO8),"",BO8)</f>
        <v>Kudus</v>
      </c>
      <c r="BS98" s="287"/>
      <c r="BT98" s="288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7" t="str">
        <f>IF(ISBLANK(BV8),"",BV8)</f>
        <v/>
      </c>
      <c r="BZ98" s="287"/>
      <c r="CA98" s="288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7" t="str">
        <f>IF(ISBLANK(CC8),"",CC8)</f>
        <v/>
      </c>
      <c r="CG98" s="287"/>
      <c r="CH98" s="288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7" t="str">
        <f>IF(ISBLANK(CJ8),"",CJ8)</f>
        <v/>
      </c>
      <c r="CN98" s="287"/>
      <c r="CO98" s="288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7" t="str">
        <f>IF(ISBLANK(CQ8),"",CQ8)</f>
        <v>Saka</v>
      </c>
      <c r="CU98" s="287"/>
      <c r="CV98" s="288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7" t="str">
        <f>IF(ISBLANK(CX8),"",CX8)</f>
        <v>Salah</v>
      </c>
      <c r="DB98" s="287"/>
      <c r="DC98" s="288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7" t="str">
        <f>IF(ISBLANK(DE8),"",DE8)</f>
        <v/>
      </c>
      <c r="DI98" s="287"/>
      <c r="DJ98" s="288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7" t="str">
        <f>IF(ISBLANK(DL8),"",DL8)</f>
        <v/>
      </c>
      <c r="DP98" s="287"/>
      <c r="DQ98" s="288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7" t="str">
        <f>IF(ISBLANK(DS8),"",DS8)</f>
        <v/>
      </c>
      <c r="DW98" s="287"/>
      <c r="DX98" s="288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7" t="str">
        <f>IF(ISBLANK(DZ8),"",DZ8)</f>
        <v>Elliott</v>
      </c>
      <c r="ED98" s="287"/>
      <c r="EE98" s="288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7" t="str">
        <f>IF(ISBLANK(EG8),"",EG8)</f>
        <v/>
      </c>
      <c r="EK98" s="287"/>
      <c r="EL98" s="288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7" t="str">
        <f>IF(ISBLANK(EN8),"",EN8)</f>
        <v/>
      </c>
      <c r="ER98" s="287"/>
      <c r="ES98" s="288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7" t="str">
        <f>IF(ISBLANK(EU8),"",EU8)</f>
        <v/>
      </c>
      <c r="EY98" s="287"/>
      <c r="EZ98" s="288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7" t="str">
        <f>IF(ISBLANK(FB8),"",FB8)</f>
        <v/>
      </c>
      <c r="FF98" s="287"/>
      <c r="FG98" s="288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7" t="str">
        <f>IF(ISBLANK(FI8),"",FI8)</f>
        <v/>
      </c>
      <c r="FM98" s="287"/>
      <c r="FN98" s="288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7" t="str">
        <f>IF(ISBLANK(FP8),"",FP8)</f>
        <v>Salah</v>
      </c>
      <c r="FT98" s="287"/>
      <c r="FU98" s="288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7" t="str">
        <f>IF(ISBLANK(FW8),"",FW8)</f>
        <v>Bajcetic</v>
      </c>
      <c r="GA98" s="287"/>
      <c r="GB98" s="288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7" t="str">
        <f>IF(ISBLANK(GD8),"",GD8)</f>
        <v/>
      </c>
      <c r="GH98" s="287"/>
      <c r="GI98" s="288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7" t="str">
        <f>IF(ISBLANK(GK8),"",GK8)</f>
        <v/>
      </c>
      <c r="GO98" s="287"/>
      <c r="GP98" s="288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7" t="str">
        <f>IF(ISBLANK(GR8),"",GR8)</f>
        <v/>
      </c>
      <c r="GV98" s="287"/>
      <c r="GW98" s="288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7" t="str">
        <f>IF(ISBLANK(GY8),"",GY8)</f>
        <v/>
      </c>
      <c r="HC98" s="287"/>
      <c r="HD98" s="288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7" t="str">
        <f>IF(ISBLANK(HF8),"",HF8)</f>
        <v/>
      </c>
      <c r="HJ98" s="287"/>
      <c r="HK98" s="288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7" t="str">
        <f>IF(ISBLANK(HM8),"",HM8)</f>
        <v/>
      </c>
      <c r="HQ98" s="287"/>
      <c r="HR98" s="288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7" t="str">
        <f>IF(ISBLANK(HT8),"",HT8)</f>
        <v/>
      </c>
      <c r="HX98" s="287"/>
      <c r="HY98" s="288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7" t="str">
        <f>IF(ISBLANK(IA8),"",IA8)</f>
        <v/>
      </c>
      <c r="IE98" s="287"/>
      <c r="IF98" s="288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7" t="str">
        <f>IF(ISBLANK(IH8),"",IH8)</f>
        <v/>
      </c>
      <c r="IL98" s="287"/>
      <c r="IM98" s="288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7" t="str">
        <f>IF(ISBLANK(IO8),"",IO8)</f>
        <v/>
      </c>
      <c r="IS98" s="287"/>
      <c r="IT98" s="288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7" t="str">
        <f>IF(ISBLANK(IV8),"",IV8)</f>
        <v/>
      </c>
      <c r="IZ98" s="287"/>
      <c r="JA98" s="288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7" t="str">
        <f>IF(ISBLANK(JC8),"",JC8)</f>
        <v>Vinícius</v>
      </c>
      <c r="JG98" s="287"/>
      <c r="JH98" s="288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7" t="str">
        <f>IF(ISBLANK(JJ8),"",JJ8)</f>
        <v/>
      </c>
      <c r="JN98" s="287"/>
      <c r="JO98" s="288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7" t="str">
        <f>IF(ISBLANK(JQ8),"",JQ8)</f>
        <v/>
      </c>
      <c r="JU98" s="287"/>
      <c r="JV98" s="288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7" t="str">
        <f>IF(ISBLANK(JX8),"",JX8)</f>
        <v/>
      </c>
      <c r="KB98" s="287"/>
      <c r="KC98" s="288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7" t="str">
        <f>IF(ISBLANK(KE8),"",KE8)</f>
        <v/>
      </c>
      <c r="KI98" s="287"/>
      <c r="KJ98" s="288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7" t="str">
        <f>IF(ISBLANK(KL8),"",KL8)</f>
        <v>Salah</v>
      </c>
      <c r="KP98" s="287"/>
      <c r="KQ98" s="288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7" t="str">
        <f>IF(ISBLANK(KS8),"",KS8)</f>
        <v/>
      </c>
      <c r="KW98" s="287"/>
      <c r="KX98" s="288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7" t="str">
        <f>IF(ISBLANK(KZ8),"",KZ8)</f>
        <v/>
      </c>
      <c r="LD98" s="287"/>
      <c r="LE98" s="288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7" t="str">
        <f>IF(ISBLANK(LG8),"",LG8)</f>
        <v/>
      </c>
      <c r="LK98" s="287"/>
      <c r="LL98" s="288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7" t="str">
        <f>IF(ISBLANK(LN8),"",LN8)</f>
        <v/>
      </c>
      <c r="LR98" s="287"/>
      <c r="LS98" s="288"/>
      <c r="LT98" s="148"/>
      <c r="LU98" s="153"/>
      <c r="LV98" s="151">
        <f>IF(ISBLANK(LU8),"",COUNTIF(Tipy!$KC$6:$KC$84,Výsledky!LX98))</f>
        <v>2</v>
      </c>
      <c r="LW98" s="154">
        <f>IF(ISBLANK(LU8),"",LV98/LU92)</f>
        <v>5.2631578947368418E-2</v>
      </c>
      <c r="LX98" s="287" t="str">
        <f>IF(ISBLANK(LU8),"",LU8)</f>
        <v>De Bruyne</v>
      </c>
      <c r="LY98" s="287"/>
      <c r="LZ98" s="288"/>
      <c r="MA98" s="148"/>
      <c r="MB98" s="153"/>
      <c r="MC98" s="151">
        <f>IF(ISBLANK(MB8),"",COUNTIF(Tipy!$KI$6:$KI$84,Výsledky!ME98))</f>
        <v>10</v>
      </c>
      <c r="MD98" s="154">
        <f>IF(ISBLANK(MB8),"",MC98/MB92)</f>
        <v>0.29411764705882354</v>
      </c>
      <c r="ME98" s="287" t="str">
        <f>IF(ISBLANK(MB8),"",MB8)</f>
        <v>Salah</v>
      </c>
      <c r="MF98" s="287"/>
      <c r="MG98" s="288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7" t="str">
        <f>IF(ISBLANK(MI8),"",MI8)</f>
        <v/>
      </c>
      <c r="MM98" s="287"/>
      <c r="MN98" s="288"/>
      <c r="MO98" s="148"/>
      <c r="MP98" s="153"/>
      <c r="MQ98" s="151">
        <f>IF(ISBLANK(MP8),"",COUNTIF(Tipy!$KU$6:$KU$84,Výsledky!MS98))</f>
        <v>1</v>
      </c>
      <c r="MR98" s="154">
        <f>IF(ISBLANK(MP8),"",MQ98/MP92)</f>
        <v>2.6315789473684209E-2</v>
      </c>
      <c r="MS98" s="287" t="str">
        <f>IF(ISBLANK(MP8),"",MP8)</f>
        <v>Jota</v>
      </c>
      <c r="MT98" s="287"/>
      <c r="MU98" s="288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7" t="str">
        <f>IF(ISBLANK(MW8),"",MW8)</f>
        <v/>
      </c>
      <c r="NA98" s="287"/>
      <c r="NB98" s="288"/>
      <c r="NC98" s="148"/>
      <c r="ND98" s="153"/>
      <c r="NE98" s="151">
        <f>IF(ISBLANK(ND8),"",COUNTIF(Tipy!$LG$6:$LG$84,Výsledky!NG98))</f>
        <v>16</v>
      </c>
      <c r="NF98" s="154">
        <f>IF(ISBLANK(ND8),"",NE98/ND92)</f>
        <v>0.5</v>
      </c>
      <c r="NG98" s="287" t="str">
        <f>IF(ISBLANK(ND8),"",ND8)</f>
        <v>Salah</v>
      </c>
      <c r="NH98" s="287"/>
      <c r="NI98" s="288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7" t="str">
        <f>IF(ISBLANK(NK8),"",NK8)</f>
        <v/>
      </c>
      <c r="NO98" s="287"/>
      <c r="NP98" s="288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7" t="str">
        <f>IF(ISBLANK(NR8),"",NR8)</f>
        <v/>
      </c>
      <c r="NV98" s="287"/>
      <c r="NW98" s="288"/>
      <c r="NX98" s="148"/>
      <c r="NY98" s="153"/>
      <c r="NZ98" s="151">
        <f>IF(ISBLANK(NY8),"",COUNTIF(Tipy!$LY$6:$LY$84,Výsledky!OB98))</f>
        <v>1</v>
      </c>
      <c r="OA98" s="154">
        <f>IF(ISBLANK(NY8),"",NZ98/NY92)</f>
        <v>2.8571428571428571E-2</v>
      </c>
      <c r="OB98" s="287" t="str">
        <f>IF(ISBLANK(NY8),"",NY8)</f>
        <v>Kane</v>
      </c>
      <c r="OC98" s="287"/>
      <c r="OD98" s="288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7" t="str">
        <f>IF(ISBLANK(OF8),"",OF8)</f>
        <v/>
      </c>
      <c r="OJ98" s="287"/>
      <c r="OK98" s="288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7" t="str">
        <f>IF(ISBLANK(OM8),"",OM8)</f>
        <v/>
      </c>
      <c r="OQ98" s="287"/>
      <c r="OR98" s="288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7" t="str">
        <f>IF(ISBLANK(OT8),"",OT8)</f>
        <v/>
      </c>
      <c r="OX98" s="287"/>
      <c r="OY98" s="288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7" t="str">
        <f>IF(ISBLANK(PA8),"",PA8)</f>
        <v/>
      </c>
      <c r="PE98" s="287"/>
      <c r="PF98" s="288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7" t="str">
        <f>IF(ISBLANK(PH8),"",PH8)</f>
        <v/>
      </c>
      <c r="PL98" s="287"/>
      <c r="PM98" s="288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7" t="str">
        <f>IF(ISBLANK(PO8),"",PO8)</f>
        <v/>
      </c>
      <c r="PS98" s="287"/>
      <c r="PT98" s="288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7" t="str">
        <f>IF(ISBLANK(PV8),"",PV8)</f>
        <v/>
      </c>
      <c r="PZ98" s="287"/>
      <c r="QA98" s="288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7" t="str">
        <f>IF(ISBLANK(QC8),"",QC8)</f>
        <v/>
      </c>
      <c r="QG98" s="287"/>
      <c r="QH98" s="288"/>
      <c r="QI98" s="130"/>
      <c r="QJ98" s="130"/>
    </row>
    <row r="99" spans="1:452" ht="15" customHeight="1" x14ac:dyDescent="0.2">
      <c r="A99" s="333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7" t="str">
        <f>IF(ISBLANK(D9),"",D9)</f>
        <v/>
      </c>
      <c r="H99" s="287"/>
      <c r="I99" s="288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7" t="str">
        <f>IF(ISBLANK(K9),"",K9)</f>
        <v/>
      </c>
      <c r="O99" s="287"/>
      <c r="P99" s="288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7" t="str">
        <f>IF(ISBLANK(R9),"",R9)</f>
        <v/>
      </c>
      <c r="V99" s="287"/>
      <c r="W99" s="288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7" t="str">
        <f>IF(ISBLANK(Y9),"",Y9)</f>
        <v/>
      </c>
      <c r="AC99" s="287"/>
      <c r="AD99" s="288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7" t="str">
        <f>IF(ISBLANK(AF9),"",AF9)</f>
        <v>Firmino</v>
      </c>
      <c r="AJ99" s="287"/>
      <c r="AK99" s="288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7" t="str">
        <f>IF(ISBLANK(AM9),"",AM9)</f>
        <v/>
      </c>
      <c r="AQ99" s="287"/>
      <c r="AR99" s="288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7" t="str">
        <f>IF(ISBLANK(AT9),"",AT9)</f>
        <v/>
      </c>
      <c r="AX99" s="287"/>
      <c r="AY99" s="288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7" t="str">
        <f>IF(ISBLANK(BA9),"",BA9)</f>
        <v/>
      </c>
      <c r="BE99" s="287"/>
      <c r="BF99" s="288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7" t="str">
        <f>IF(ISBLANK(BH9),"",BH9)</f>
        <v/>
      </c>
      <c r="BL99" s="287"/>
      <c r="BM99" s="288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7" t="str">
        <f>IF(ISBLANK(BO9),"",BO9)</f>
        <v/>
      </c>
      <c r="BS99" s="287"/>
      <c r="BT99" s="288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7" t="str">
        <f>IF(ISBLANK(BV9),"",BV9)</f>
        <v/>
      </c>
      <c r="BZ99" s="287"/>
      <c r="CA99" s="288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7" t="str">
        <f>IF(ISBLANK(CC9),"",CC9)</f>
        <v/>
      </c>
      <c r="CG99" s="287"/>
      <c r="CH99" s="288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7" t="str">
        <f>IF(ISBLANK(CJ9),"",CJ9)</f>
        <v/>
      </c>
      <c r="CN99" s="287"/>
      <c r="CO99" s="288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7" t="str">
        <f>IF(ISBLANK(CQ9),"",CQ9)</f>
        <v>Firmino</v>
      </c>
      <c r="CU99" s="287"/>
      <c r="CV99" s="288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7" t="str">
        <f>IF(ISBLANK(CX9),"",CX9)</f>
        <v>Elliott</v>
      </c>
      <c r="DB99" s="287"/>
      <c r="DC99" s="288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7" t="str">
        <f>IF(ISBLANK(DE9),"",DE9)</f>
        <v/>
      </c>
      <c r="DI99" s="287"/>
      <c r="DJ99" s="288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7" t="str">
        <f>IF(ISBLANK(DL9),"",DL9)</f>
        <v/>
      </c>
      <c r="DP99" s="287"/>
      <c r="DQ99" s="288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7" t="str">
        <f>IF(ISBLANK(DS9),"",DS9)</f>
        <v/>
      </c>
      <c r="DW99" s="287"/>
      <c r="DX99" s="288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7" t="str">
        <f>IF(ISBLANK(DZ9),"",DZ9)</f>
        <v/>
      </c>
      <c r="ED99" s="287"/>
      <c r="EE99" s="288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7" t="str">
        <f>IF(ISBLANK(EG9),"",EG9)</f>
        <v/>
      </c>
      <c r="EK99" s="287"/>
      <c r="EL99" s="288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7" t="str">
        <f>IF(ISBLANK(EN9),"",EN9)</f>
        <v/>
      </c>
      <c r="ER99" s="287"/>
      <c r="ES99" s="288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7" t="str">
        <f>IF(ISBLANK(EU9),"",EU9)</f>
        <v/>
      </c>
      <c r="EY99" s="287"/>
      <c r="EZ99" s="288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7" t="str">
        <f>IF(ISBLANK(FB9),"",FB9)</f>
        <v/>
      </c>
      <c r="FF99" s="287"/>
      <c r="FG99" s="288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7" t="str">
        <f>IF(ISBLANK(FI9),"",FI9)</f>
        <v/>
      </c>
      <c r="FM99" s="287"/>
      <c r="FN99" s="288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7" t="str">
        <f>IF(ISBLANK(FP9),"",FP9)</f>
        <v/>
      </c>
      <c r="FT99" s="287"/>
      <c r="FU99" s="288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7" t="str">
        <f>IF(ISBLANK(FW9),"",FW9)</f>
        <v/>
      </c>
      <c r="GA99" s="287"/>
      <c r="GB99" s="288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7" t="str">
        <f>IF(ISBLANK(GD9),"",GD9)</f>
        <v/>
      </c>
      <c r="GH99" s="287"/>
      <c r="GI99" s="288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7" t="str">
        <f>IF(ISBLANK(GK9),"",GK9)</f>
        <v/>
      </c>
      <c r="GO99" s="287"/>
      <c r="GP99" s="288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7" t="str">
        <f>IF(ISBLANK(GR9),"",GR9)</f>
        <v/>
      </c>
      <c r="GV99" s="287"/>
      <c r="GW99" s="288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7" t="str">
        <f>IF(ISBLANK(GY9),"",GY9)</f>
        <v/>
      </c>
      <c r="HC99" s="287"/>
      <c r="HD99" s="288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7" t="str">
        <f>IF(ISBLANK(HF9),"",HF9)</f>
        <v/>
      </c>
      <c r="HJ99" s="287"/>
      <c r="HK99" s="288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7" t="str">
        <f>IF(ISBLANK(HM9),"",HM9)</f>
        <v/>
      </c>
      <c r="HQ99" s="287"/>
      <c r="HR99" s="288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7" t="str">
        <f>IF(ISBLANK(HT9),"",HT9)</f>
        <v/>
      </c>
      <c r="HX99" s="287"/>
      <c r="HY99" s="288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7" t="str">
        <f>IF(ISBLANK(IA9),"",IA9)</f>
        <v/>
      </c>
      <c r="IE99" s="287"/>
      <c r="IF99" s="288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7" t="str">
        <f>IF(ISBLANK(IH9),"",IH9)</f>
        <v/>
      </c>
      <c r="IL99" s="287"/>
      <c r="IM99" s="288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7" t="str">
        <f>IF(ISBLANK(IO9),"",IO9)</f>
        <v/>
      </c>
      <c r="IS99" s="287"/>
      <c r="IT99" s="288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7" t="str">
        <f>IF(ISBLANK(IV9),"",IV9)</f>
        <v/>
      </c>
      <c r="IZ99" s="287"/>
      <c r="JA99" s="288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7" t="str">
        <f>IF(ISBLANK(JC9),"",JC9)</f>
        <v>Benzema</v>
      </c>
      <c r="JG99" s="287"/>
      <c r="JH99" s="288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7" t="str">
        <f>IF(ISBLANK(JJ9),"",JJ9)</f>
        <v/>
      </c>
      <c r="JN99" s="287"/>
      <c r="JO99" s="288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7" t="str">
        <f>IF(ISBLANK(JQ9),"",JQ9)</f>
        <v/>
      </c>
      <c r="JU99" s="287"/>
      <c r="JV99" s="288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7" t="str">
        <f>IF(ISBLANK(JX9),"",JX9)</f>
        <v/>
      </c>
      <c r="KB99" s="287"/>
      <c r="KC99" s="288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7" t="str">
        <f>IF(ISBLANK(KE9),"",KE9)</f>
        <v/>
      </c>
      <c r="KI99" s="287"/>
      <c r="KJ99" s="288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7" t="str">
        <f>IF(ISBLANK(KL9),"",KL9)</f>
        <v>Firmino</v>
      </c>
      <c r="KP99" s="287"/>
      <c r="KQ99" s="288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7" t="str">
        <f>IF(ISBLANK(KS9),"",KS9)</f>
        <v/>
      </c>
      <c r="KW99" s="287"/>
      <c r="KX99" s="288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7" t="str">
        <f>IF(ISBLANK(KZ9),"",KZ9)</f>
        <v/>
      </c>
      <c r="LD99" s="287"/>
      <c r="LE99" s="288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7" t="str">
        <f>IF(ISBLANK(LG9),"",LG9)</f>
        <v/>
      </c>
      <c r="LK99" s="287"/>
      <c r="LL99" s="288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7" t="str">
        <f>IF(ISBLANK(LN9),"",LN9)</f>
        <v/>
      </c>
      <c r="LR99" s="287"/>
      <c r="LS99" s="288"/>
      <c r="LT99" s="148"/>
      <c r="LU99" s="153"/>
      <c r="LV99" s="151">
        <f>IF(ISBLANK(LU9),"",COUNTIF(Tipy!$KC$6:$KC$84,Výsledky!LX99))</f>
        <v>1</v>
      </c>
      <c r="LW99" s="154">
        <f>IF(ISBLANK(LU9),"",LV99/LU92)</f>
        <v>2.6315789473684209E-2</v>
      </c>
      <c r="LX99" s="287" t="str">
        <f>IF(ISBLANK(LU9),"",LU9)</f>
        <v>Grealish</v>
      </c>
      <c r="LY99" s="287"/>
      <c r="LZ99" s="288"/>
      <c r="MA99" s="148"/>
      <c r="MB99" s="153"/>
      <c r="MC99" s="151">
        <f>IF(ISBLANK(MB9),"",COUNTIF(Tipy!$KI$6:$KI$84,Výsledky!ME99))</f>
        <v>1</v>
      </c>
      <c r="MD99" s="154">
        <f>IF(ISBLANK(MB9),"",MC99/MB92)</f>
        <v>2.9411764705882353E-2</v>
      </c>
      <c r="ME99" s="287" t="str">
        <f>IF(ISBLANK(MB9),"",MB9)</f>
        <v>Firmino</v>
      </c>
      <c r="MF99" s="287"/>
      <c r="MG99" s="288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7" t="str">
        <f>IF(ISBLANK(MI9),"",MI9)</f>
        <v/>
      </c>
      <c r="MM99" s="287"/>
      <c r="MN99" s="288"/>
      <c r="MO99" s="148"/>
      <c r="MP99" s="153"/>
      <c r="MQ99" s="151">
        <f>IF(ISBLANK(MP9),"",COUNTIF(Tipy!$KU$6:$KU$84,Výsledky!MS99))</f>
        <v>7</v>
      </c>
      <c r="MR99" s="154">
        <f>IF(ISBLANK(MP9),"",MQ99/MP92)</f>
        <v>0.18421052631578946</v>
      </c>
      <c r="MS99" s="287" t="str">
        <f>IF(ISBLANK(MP9),"",MP9)</f>
        <v>Nunez</v>
      </c>
      <c r="MT99" s="287"/>
      <c r="MU99" s="288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7" t="str">
        <f>IF(ISBLANK(MW9),"",MW9)</f>
        <v/>
      </c>
      <c r="NA99" s="287"/>
      <c r="NB99" s="288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7" t="str">
        <f>IF(ISBLANK(ND9),"",ND9)</f>
        <v/>
      </c>
      <c r="NH99" s="287"/>
      <c r="NI99" s="288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7" t="str">
        <f>IF(ISBLANK(NK9),"",NK9)</f>
        <v/>
      </c>
      <c r="NO99" s="287"/>
      <c r="NP99" s="288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7" t="str">
        <f>IF(ISBLANK(NR9),"",NR9)</f>
        <v/>
      </c>
      <c r="NV99" s="287"/>
      <c r="NW99" s="288"/>
      <c r="NX99" s="148"/>
      <c r="NY99" s="153"/>
      <c r="NZ99" s="151">
        <f>IF(ISBLANK(NY9),"",COUNTIF(Tipy!$LY$6:$LY$84,Výsledky!OB99))</f>
        <v>4</v>
      </c>
      <c r="OA99" s="154">
        <f>IF(ISBLANK(NY9),"",NZ99/NY92)</f>
        <v>0.11428571428571428</v>
      </c>
      <c r="OB99" s="287" t="str">
        <f>IF(ISBLANK(NY9),"",NY9)</f>
        <v>Jota</v>
      </c>
      <c r="OC99" s="287"/>
      <c r="OD99" s="288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7" t="str">
        <f>IF(ISBLANK(OF9),"",OF9)</f>
        <v/>
      </c>
      <c r="OJ99" s="287"/>
      <c r="OK99" s="288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7" t="str">
        <f>IF(ISBLANK(OM9),"",OM9)</f>
        <v/>
      </c>
      <c r="OQ99" s="287"/>
      <c r="OR99" s="288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7" t="str">
        <f>IF(ISBLANK(OT9),"",OT9)</f>
        <v/>
      </c>
      <c r="OX99" s="287"/>
      <c r="OY99" s="288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7" t="str">
        <f>IF(ISBLANK(PA9),"",PA9)</f>
        <v/>
      </c>
      <c r="PE99" s="287"/>
      <c r="PF99" s="288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7" t="str">
        <f>IF(ISBLANK(PH9),"",PH9)</f>
        <v/>
      </c>
      <c r="PL99" s="287"/>
      <c r="PM99" s="288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7" t="str">
        <f>IF(ISBLANK(PO9),"",PO9)</f>
        <v/>
      </c>
      <c r="PS99" s="287"/>
      <c r="PT99" s="288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7" t="str">
        <f>IF(ISBLANK(PV9),"",PV9)</f>
        <v/>
      </c>
      <c r="PZ99" s="287"/>
      <c r="QA99" s="288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7" t="str">
        <f>IF(ISBLANK(QC9),"",QC9)</f>
        <v/>
      </c>
      <c r="QG99" s="287"/>
      <c r="QH99" s="288"/>
      <c r="QI99" s="130"/>
      <c r="QJ99" s="130"/>
    </row>
    <row r="100" spans="1:452" ht="15" customHeight="1" x14ac:dyDescent="0.2">
      <c r="A100" s="333"/>
      <c r="B100" s="150" t="s">
        <v>177</v>
      </c>
      <c r="C100" s="144"/>
      <c r="D100" s="286">
        <f>IF(ISBLANK(I3),"",COUNTIF(G12:G90,"=20")+COUNTIF(G12:G90,"=30"))</f>
        <v>11</v>
      </c>
      <c r="E100" s="286"/>
      <c r="F100" s="284">
        <f>IF(ISBLANK(I3),"",D100/D92)</f>
        <v>0.19298245614035087</v>
      </c>
      <c r="G100" s="284"/>
      <c r="H100" s="141"/>
      <c r="I100" s="155"/>
      <c r="J100" s="147"/>
      <c r="K100" s="286">
        <f>IF(ISBLANK(P3),"",COUNTIF(N12:N90,"=20")+COUNTIF(N12:N90,"=30"))</f>
        <v>7</v>
      </c>
      <c r="L100" s="286"/>
      <c r="M100" s="284">
        <f>IF(ISBLANK(P3),"",K100/K92)</f>
        <v>0.11666666666666667</v>
      </c>
      <c r="N100" s="284"/>
      <c r="O100" s="141"/>
      <c r="P100" s="155"/>
      <c r="Q100" s="148"/>
      <c r="R100" s="286">
        <f>IF(ISBLANK(W3),"",COUNTIF(U12:U90,"=20")+COUNTIF(U12:U90,"=30"))</f>
        <v>0</v>
      </c>
      <c r="S100" s="286"/>
      <c r="T100" s="284">
        <f>IF(ISBLANK(W3),"",R100/R92)</f>
        <v>0</v>
      </c>
      <c r="U100" s="284"/>
      <c r="V100" s="141"/>
      <c r="W100" s="155"/>
      <c r="X100" s="148"/>
      <c r="Y100" s="286">
        <f>IF(ISBLANK(AD3),"",COUNTIF(AB12:AB90,"=20")+COUNTIF(AB12:AB90,"=30"))</f>
        <v>0</v>
      </c>
      <c r="Z100" s="286"/>
      <c r="AA100" s="284">
        <f>IF(ISBLANK(AD3),"",Y100/Y92)</f>
        <v>0</v>
      </c>
      <c r="AB100" s="284"/>
      <c r="AC100" s="141"/>
      <c r="AD100" s="155"/>
      <c r="AE100" s="148"/>
      <c r="AF100" s="286">
        <f>IF(ISBLANK(AK3),"",COUNTIF(AI12:AI90,"=20")+COUNTIF(AI12:AI90,"=30"))</f>
        <v>5</v>
      </c>
      <c r="AG100" s="286"/>
      <c r="AH100" s="284">
        <f>IF(ISBLANK(AK3),"",AF100/AF92)</f>
        <v>8.4745762711864403E-2</v>
      </c>
      <c r="AI100" s="284"/>
      <c r="AJ100" s="141"/>
      <c r="AK100" s="155"/>
      <c r="AL100" s="148"/>
      <c r="AM100" s="286">
        <f>IF(ISBLANK(AR3),"",COUNTIF(AP12:AP90,"=20")+COUNTIF(AP12:AP90,"=30"))</f>
        <v>16</v>
      </c>
      <c r="AN100" s="286"/>
      <c r="AO100" s="284">
        <f>IF(ISBLANK(AR3),"",AM100/AM92)</f>
        <v>0.25806451612903225</v>
      </c>
      <c r="AP100" s="284"/>
      <c r="AQ100" s="141"/>
      <c r="AR100" s="155"/>
      <c r="AS100" s="148"/>
      <c r="AT100" s="286">
        <f>IF(ISBLANK(AY3),"",COUNTIF(AW12:AW90,"=20")+COUNTIF(AW12:AW90,"=30"))</f>
        <v>0</v>
      </c>
      <c r="AU100" s="286"/>
      <c r="AV100" s="284">
        <f>IF(ISBLANK(AY3),"",AT100/AT92)</f>
        <v>0</v>
      </c>
      <c r="AW100" s="284"/>
      <c r="AX100" s="141"/>
      <c r="AY100" s="155"/>
      <c r="AZ100" s="148"/>
      <c r="BA100" s="286">
        <f>IF(ISBLANK(BF3),"",COUNTIF(BD12:BD90,"=20")+COUNTIF(BD12:BD90,"=30"))</f>
        <v>3</v>
      </c>
      <c r="BB100" s="286"/>
      <c r="BC100" s="284">
        <f>IF(ISBLANK(BF3),"",BA100/BA92)</f>
        <v>5.0847457627118647E-2</v>
      </c>
      <c r="BD100" s="284"/>
      <c r="BE100" s="141"/>
      <c r="BF100" s="155"/>
      <c r="BG100" s="148"/>
      <c r="BH100" s="286">
        <f>IF(ISBLANK(BM3),"",COUNTIF(BK12:BK90,"=20")+COUNTIF(BK12:BK90,"=30"))</f>
        <v>5</v>
      </c>
      <c r="BI100" s="286"/>
      <c r="BJ100" s="284">
        <f>IF(ISBLANK(BM3),"",BH100/BH92)</f>
        <v>0.1388888888888889</v>
      </c>
      <c r="BK100" s="284"/>
      <c r="BL100" s="141"/>
      <c r="BM100" s="155"/>
      <c r="BN100" s="148"/>
      <c r="BO100" s="286">
        <f>IF(ISBLANK(BT3),"",COUNTIF(BR12:BR90,"=20")+COUNTIF(BR12:BR90,"=30"))</f>
        <v>3</v>
      </c>
      <c r="BP100" s="286"/>
      <c r="BQ100" s="284">
        <f>IF(ISBLANK(BT3),"",BO100/BO92)</f>
        <v>5.4545454545454543E-2</v>
      </c>
      <c r="BR100" s="284"/>
      <c r="BS100" s="141"/>
      <c r="BT100" s="155"/>
      <c r="BU100" s="148"/>
      <c r="BV100" s="286">
        <f>IF(ISBLANK(CA3),"",COUNTIF(BY12:BY90,"=20")+COUNTIF(BY12:BY90,"=30"))</f>
        <v>0</v>
      </c>
      <c r="BW100" s="286"/>
      <c r="BX100" s="284">
        <f>IF(ISBLANK(CA3),"",BV100/BV92)</f>
        <v>0</v>
      </c>
      <c r="BY100" s="284"/>
      <c r="BZ100" s="141"/>
      <c r="CA100" s="155"/>
      <c r="CB100" s="148"/>
      <c r="CC100" s="286">
        <f>IF(ISBLANK(CH3),"",COUNTIF(CF12:CF90,"=20")+COUNTIF(CF12:CF90,"=30"))</f>
        <v>20</v>
      </c>
      <c r="CD100" s="286"/>
      <c r="CE100" s="284">
        <f>IF(ISBLANK(CH3),"",CC100/CC92)</f>
        <v>0.38461538461538464</v>
      </c>
      <c r="CF100" s="284"/>
      <c r="CG100" s="141"/>
      <c r="CH100" s="155"/>
      <c r="CI100" s="148"/>
      <c r="CJ100" s="286">
        <f>IF(ISBLANK(CO3),"",COUNTIF(CM12:CM90,"=20")+COUNTIF(CM12:CM90,"=30"))</f>
        <v>0</v>
      </c>
      <c r="CK100" s="286"/>
      <c r="CL100" s="284">
        <f>IF(ISBLANK(CO3),"",CJ100/CJ92)</f>
        <v>0</v>
      </c>
      <c r="CM100" s="284"/>
      <c r="CN100" s="141"/>
      <c r="CO100" s="155"/>
      <c r="CP100" s="148"/>
      <c r="CQ100" s="286">
        <f>IF(ISBLANK(CV3),"",COUNTIF(CT12:CT90,"=20")+COUNTIF(CT12:CT90,"=30"))</f>
        <v>12</v>
      </c>
      <c r="CR100" s="286"/>
      <c r="CS100" s="284">
        <f>IF(ISBLANK(CV3),"",CQ100/CQ92)</f>
        <v>0.25531914893617019</v>
      </c>
      <c r="CT100" s="284"/>
      <c r="CU100" s="141"/>
      <c r="CV100" s="155"/>
      <c r="CW100" s="148"/>
      <c r="CX100" s="286">
        <f>IF(ISBLANK(DC3),"",COUNTIF(DA12:DA90,"=20")+COUNTIF(DA12:DA90,"=30"))</f>
        <v>27</v>
      </c>
      <c r="CY100" s="286"/>
      <c r="CZ100" s="284">
        <f>IF(ISBLANK(DC3),"",CX100/CX92)</f>
        <v>0.55102040816326525</v>
      </c>
      <c r="DA100" s="284"/>
      <c r="DB100" s="141"/>
      <c r="DC100" s="155"/>
      <c r="DD100" s="148"/>
      <c r="DE100" s="286">
        <f>IF(ISBLANK(DJ3),"",COUNTIF(DH12:DH90,"=20")+COUNTIF(DH12:DH90,"=30"))</f>
        <v>0</v>
      </c>
      <c r="DF100" s="286"/>
      <c r="DG100" s="284">
        <f>IF(ISBLANK(DJ3),"",DE100/DE92)</f>
        <v>0</v>
      </c>
      <c r="DH100" s="284"/>
      <c r="DI100" s="141"/>
      <c r="DJ100" s="155"/>
      <c r="DK100" s="148"/>
      <c r="DL100" s="286">
        <f>IF(ISBLANK(DQ3),"",COUNTIF(DO12:DO90,"=20")+COUNTIF(DO12:DO90,"=30"))</f>
        <v>0</v>
      </c>
      <c r="DM100" s="286"/>
      <c r="DN100" s="284">
        <f>IF(ISBLANK(DQ3),"",DL100/DL92)</f>
        <v>0</v>
      </c>
      <c r="DO100" s="284"/>
      <c r="DP100" s="141"/>
      <c r="DQ100" s="155"/>
      <c r="DR100" s="148"/>
      <c r="DS100" s="286">
        <f>IF(ISBLANK(DX3),"",COUNTIF(DV12:DV90,"=20")+COUNTIF(DV12:DV90,"=30"))</f>
        <v>0</v>
      </c>
      <c r="DT100" s="286"/>
      <c r="DU100" s="284">
        <f>IF(ISBLANK(DX3),"",DS100/DS92)</f>
        <v>0</v>
      </c>
      <c r="DV100" s="284"/>
      <c r="DW100" s="141"/>
      <c r="DX100" s="155"/>
      <c r="DY100" s="148"/>
      <c r="DZ100" s="286">
        <f>IF(ISBLANK(EE3),"",COUNTIF(EC12:EC90,"=20")+COUNTIF(EC12:EC90,"=30"))</f>
        <v>13</v>
      </c>
      <c r="EA100" s="286"/>
      <c r="EB100" s="284">
        <f>IF(ISBLANK(EE3),"",DZ100/DZ92)</f>
        <v>0.25490196078431371</v>
      </c>
      <c r="EC100" s="284"/>
      <c r="ED100" s="141"/>
      <c r="EE100" s="155"/>
      <c r="EF100" s="148"/>
      <c r="EG100" s="286">
        <f>IF(ISBLANK(EL3),"",COUNTIF(EJ12:EJ90,"=20")+COUNTIF(EJ12:EJ90,"=30"))</f>
        <v>8</v>
      </c>
      <c r="EH100" s="286"/>
      <c r="EI100" s="284">
        <f>IF(ISBLANK(EL3),"",EG100/EG92)</f>
        <v>0.16666666666666666</v>
      </c>
      <c r="EJ100" s="284"/>
      <c r="EK100" s="141"/>
      <c r="EL100" s="155"/>
      <c r="EM100" s="148"/>
      <c r="EN100" s="286">
        <f>IF(ISBLANK(ES3),"",COUNTIF(EQ12:EQ90,"=20")+COUNTIF(EQ12:EQ90,"=30"))</f>
        <v>1</v>
      </c>
      <c r="EO100" s="286"/>
      <c r="EP100" s="284">
        <f>IF(ISBLANK(ES3),"",EN100/EN92)</f>
        <v>2.1739130434782608E-2</v>
      </c>
      <c r="EQ100" s="284"/>
      <c r="ER100" s="141"/>
      <c r="ES100" s="155"/>
      <c r="ET100" s="148"/>
      <c r="EU100" s="286">
        <f>IF(ISBLANK(EZ3),"",COUNTIF(EX12:EX90,"=20")+COUNTIF(EX12:EX90,"=30"))</f>
        <v>2</v>
      </c>
      <c r="EV100" s="286"/>
      <c r="EW100" s="284">
        <f>IF(ISBLANK(EZ3),"",EU100/EU92)</f>
        <v>0.04</v>
      </c>
      <c r="EX100" s="284"/>
      <c r="EY100" s="141"/>
      <c r="EZ100" s="155"/>
      <c r="FA100" s="148"/>
      <c r="FB100" s="286">
        <f>IF(ISBLANK(FG3),"",COUNTIF(FE12:FE90,"=20")+COUNTIF(FE12:FE90,"=30"))</f>
        <v>0</v>
      </c>
      <c r="FC100" s="286"/>
      <c r="FD100" s="284">
        <f>IF(ISBLANK(FG3),"",FB100/FB92)</f>
        <v>0</v>
      </c>
      <c r="FE100" s="284"/>
      <c r="FF100" s="141"/>
      <c r="FG100" s="155"/>
      <c r="FH100" s="148"/>
      <c r="FI100" s="286">
        <f>IF(ISBLANK(FN3),"",COUNTIF(FL12:FL90,"=20")+COUNTIF(FL12:FL90,"=30"))</f>
        <v>12</v>
      </c>
      <c r="FJ100" s="286"/>
      <c r="FK100" s="284">
        <f>IF(ISBLANK(FN3),"",FI100/FI92)</f>
        <v>0.27906976744186046</v>
      </c>
      <c r="FL100" s="284"/>
      <c r="FM100" s="141"/>
      <c r="FN100" s="155"/>
      <c r="FO100" s="148"/>
      <c r="FP100" s="286">
        <f>IF(ISBLANK(FU3),"",COUNTIF(FS12:FS90,"=20")+COUNTIF(FS12:FS90,"=30"))</f>
        <v>4</v>
      </c>
      <c r="FQ100" s="286"/>
      <c r="FR100" s="284">
        <f>IF(ISBLANK(FU3),"",FP100/FP92)</f>
        <v>9.7560975609756101E-2</v>
      </c>
      <c r="FS100" s="284"/>
      <c r="FT100" s="141"/>
      <c r="FU100" s="155"/>
      <c r="FV100" s="148"/>
      <c r="FW100" s="286">
        <f>IF(ISBLANK(GB3),"",COUNTIF(FZ12:FZ90,"=20")+COUNTIF(FZ12:FZ90,"=30"))</f>
        <v>23</v>
      </c>
      <c r="FX100" s="286"/>
      <c r="FY100" s="284">
        <f>IF(ISBLANK(GB3),"",FW100/FW92)</f>
        <v>0.58974358974358976</v>
      </c>
      <c r="FZ100" s="284"/>
      <c r="GA100" s="141"/>
      <c r="GB100" s="155"/>
      <c r="GC100" s="148"/>
      <c r="GD100" s="286">
        <f>IF(ISBLANK(GI3),"",COUNTIF(GG12:GG90,"=20")+COUNTIF(GG12:GG90,"=30"))</f>
        <v>0</v>
      </c>
      <c r="GE100" s="286"/>
      <c r="GF100" s="284">
        <f>IF(ISBLANK(GI3),"",GD100/GD92)</f>
        <v>0</v>
      </c>
      <c r="GG100" s="284"/>
      <c r="GH100" s="141"/>
      <c r="GI100" s="155"/>
      <c r="GJ100" s="148"/>
      <c r="GK100" s="286">
        <f>IF(ISBLANK(GP3),"",COUNTIF(GN12:GN90,"=20")+COUNTIF(GN12:GN90,"=30"))</f>
        <v>12</v>
      </c>
      <c r="GL100" s="286"/>
      <c r="GM100" s="284">
        <f>IF(ISBLANK(GP3),"",GK100/GK92)</f>
        <v>0.2608695652173913</v>
      </c>
      <c r="GN100" s="284"/>
      <c r="GO100" s="141"/>
      <c r="GP100" s="155"/>
      <c r="GQ100" s="148"/>
      <c r="GR100" s="286">
        <f>IF(ISBLANK(GW3),"",COUNTIF(GU12:GU90,"=20")+COUNTIF(GU12:GU90,"=30"))</f>
        <v>1</v>
      </c>
      <c r="GS100" s="286"/>
      <c r="GT100" s="284">
        <f>IF(ISBLANK(GW3),"",GR100/GR92)</f>
        <v>2.5000000000000001E-2</v>
      </c>
      <c r="GU100" s="284"/>
      <c r="GV100" s="141"/>
      <c r="GW100" s="155"/>
      <c r="GX100" s="148"/>
      <c r="GY100" s="286">
        <f>IF(ISBLANK(HD3),"",COUNTIF(HB12:HB90,"=20")+COUNTIF(HB12:HB90,"=30"))</f>
        <v>0</v>
      </c>
      <c r="GZ100" s="286"/>
      <c r="HA100" s="284">
        <f>IF(ISBLANK(HD3),"",GY100/GY92)</f>
        <v>0</v>
      </c>
      <c r="HB100" s="284"/>
      <c r="HC100" s="141"/>
      <c r="HD100" s="155"/>
      <c r="HE100" s="148"/>
      <c r="HF100" s="286">
        <f>IF(ISBLANK(HK3),"",COUNTIF(HI12:HI90,"=20")+COUNTIF(HI12:HI90,"=30"))</f>
        <v>0</v>
      </c>
      <c r="HG100" s="286"/>
      <c r="HH100" s="284">
        <f>IF(ISBLANK(HK3),"",HF100/HF92)</f>
        <v>0</v>
      </c>
      <c r="HI100" s="284"/>
      <c r="HJ100" s="141"/>
      <c r="HK100" s="155"/>
      <c r="HL100" s="148"/>
      <c r="HM100" s="286">
        <f>IF(ISBLANK(HR3),"",COUNTIF(HP12:HP90,"=20")+COUNTIF(HP12:HP90,"=30"))</f>
        <v>0</v>
      </c>
      <c r="HN100" s="286"/>
      <c r="HO100" s="284">
        <f>IF(ISBLANK(HR3),"",HM100/HM92)</f>
        <v>0</v>
      </c>
      <c r="HP100" s="284"/>
      <c r="HQ100" s="141"/>
      <c r="HR100" s="155"/>
      <c r="HS100" s="148"/>
      <c r="HT100" s="286" t="str">
        <f>IF(ISBLANK(HY3),"",COUNTIF(HW12:HW90,"=20")+COUNTIF(HW12:HW90,"=30"))</f>
        <v/>
      </c>
      <c r="HU100" s="286"/>
      <c r="HV100" s="284" t="str">
        <f>IF(ISBLANK(HY3),"",HT100/HT92)</f>
        <v/>
      </c>
      <c r="HW100" s="284"/>
      <c r="HX100" s="141"/>
      <c r="HY100" s="155"/>
      <c r="HZ100" s="148"/>
      <c r="IA100" s="286">
        <f>IF(ISBLANK(IF3),"",COUNTIF(ID12:ID90,"=20")+COUNTIF(ID12:ID90,"=30"))</f>
        <v>9</v>
      </c>
      <c r="IB100" s="286"/>
      <c r="IC100" s="284">
        <f>IF(ISBLANK(IF3),"",IA100/IA92)</f>
        <v>0.24324324324324326</v>
      </c>
      <c r="ID100" s="284"/>
      <c r="IE100" s="141"/>
      <c r="IF100" s="155"/>
      <c r="IG100" s="148"/>
      <c r="IH100" s="286" t="str">
        <f>IF(ISBLANK(IM3),"",COUNTIF(IK12:IK90,"=20")+COUNTIF(IK12:IK90,"=30"))</f>
        <v/>
      </c>
      <c r="II100" s="286"/>
      <c r="IJ100" s="284" t="str">
        <f>IF(ISBLANK(IM3),"",IH100/IH92)</f>
        <v/>
      </c>
      <c r="IK100" s="284"/>
      <c r="IL100" s="141"/>
      <c r="IM100" s="155"/>
      <c r="IN100" s="148"/>
      <c r="IO100" s="286">
        <f>IF(ISBLANK(IT3),"",COUNTIF(IR12:IR90,"=20")+COUNTIF(IR12:IR90,"=30"))</f>
        <v>0</v>
      </c>
      <c r="IP100" s="286"/>
      <c r="IQ100" s="284">
        <f>IF(ISBLANK(IT3),"",IO100/IO92)</f>
        <v>0</v>
      </c>
      <c r="IR100" s="284"/>
      <c r="IS100" s="141"/>
      <c r="IT100" s="155"/>
      <c r="IU100" s="148"/>
      <c r="IV100" s="286">
        <f>IF(ISBLANK(JA3),"",COUNTIF(IY12:IY90,"=20")+COUNTIF(IY12:IY90,"=30"))</f>
        <v>16</v>
      </c>
      <c r="IW100" s="286"/>
      <c r="IX100" s="284">
        <f>IF(ISBLANK(JA3),"",IV100/IV92)</f>
        <v>0.38095238095238093</v>
      </c>
      <c r="IY100" s="284"/>
      <c r="IZ100" s="141"/>
      <c r="JA100" s="155"/>
      <c r="JB100" s="148"/>
      <c r="JC100" s="286">
        <f>IF(ISBLANK(JH3),"",COUNTIF(JF12:JF90,"=20")+COUNTIF(JF12:JF90,"=30"))</f>
        <v>11</v>
      </c>
      <c r="JD100" s="286"/>
      <c r="JE100" s="284">
        <f>IF(ISBLANK(JH3),"",JC100/JC92)</f>
        <v>0.26190476190476192</v>
      </c>
      <c r="JF100" s="284"/>
      <c r="JG100" s="141"/>
      <c r="JH100" s="155"/>
      <c r="JI100" s="148"/>
      <c r="JJ100" s="286">
        <f>IF(ISBLANK(JO3),"",COUNTIF(JM12:JM90,"=20")+COUNTIF(JM12:JM90,"=30"))</f>
        <v>20</v>
      </c>
      <c r="JK100" s="286"/>
      <c r="JL100" s="284">
        <f>IF(ISBLANK(JO3),"",JJ100/JJ92)</f>
        <v>0.48780487804878048</v>
      </c>
      <c r="JM100" s="284"/>
      <c r="JN100" s="141"/>
      <c r="JO100" s="155"/>
      <c r="JP100" s="148"/>
      <c r="JQ100" s="286">
        <f>IF(ISBLANK(JV3),"",COUNTIF(JT12:JT90,"=20")+COUNTIF(JT12:JT90,"=30"))</f>
        <v>0</v>
      </c>
      <c r="JR100" s="286"/>
      <c r="JS100" s="284">
        <f>IF(ISBLANK(JV3),"",JQ100/JQ92)</f>
        <v>0</v>
      </c>
      <c r="JT100" s="284"/>
      <c r="JU100" s="141"/>
      <c r="JV100" s="155"/>
      <c r="JW100" s="148"/>
      <c r="JX100" s="286" t="str">
        <f>IF(ISBLANK(KC3),"",COUNTIF(KA12:KA90,"=20")+COUNTIF(KA12:KA90,"=30"))</f>
        <v/>
      </c>
      <c r="JY100" s="286"/>
      <c r="JZ100" s="284" t="str">
        <f>IF(ISBLANK(KC3),"",JX100/JX92)</f>
        <v/>
      </c>
      <c r="KA100" s="284"/>
      <c r="KB100" s="141"/>
      <c r="KC100" s="155"/>
      <c r="KD100" s="148"/>
      <c r="KE100" s="286" t="str">
        <f>IF(ISBLANK(KJ3),"",COUNTIF(KH12:KH90,"=20")+COUNTIF(KH12:KH90,"=30"))</f>
        <v/>
      </c>
      <c r="KF100" s="286"/>
      <c r="KG100" s="284" t="str">
        <f>IF(ISBLANK(KJ3),"",KE100/KE92)</f>
        <v/>
      </c>
      <c r="KH100" s="284"/>
      <c r="KI100" s="141"/>
      <c r="KJ100" s="155"/>
      <c r="KK100" s="148"/>
      <c r="KL100" s="286">
        <f>IF(ISBLANK(KQ3),"",COUNTIF(KO12:KO90,"=20")+COUNTIF(KO12:KO90,"=30"))</f>
        <v>18</v>
      </c>
      <c r="KM100" s="286"/>
      <c r="KN100" s="284">
        <f>IF(ISBLANK(KQ3),"",KL100/KL92)</f>
        <v>0.43902439024390244</v>
      </c>
      <c r="KO100" s="284"/>
      <c r="KP100" s="141"/>
      <c r="KQ100" s="155"/>
      <c r="KR100" s="148"/>
      <c r="KS100" s="286">
        <f>IF(ISBLANK(KX3),"",COUNTIF(KV12:KV90,"=20")+COUNTIF(KV12:KV90,"=30"))</f>
        <v>3</v>
      </c>
      <c r="KT100" s="286"/>
      <c r="KU100" s="284">
        <f>IF(ISBLANK(KX3),"",KS100/KS92)</f>
        <v>7.4999999999999997E-2</v>
      </c>
      <c r="KV100" s="284"/>
      <c r="KW100" s="141"/>
      <c r="KX100" s="155"/>
      <c r="KY100" s="149"/>
      <c r="KZ100" s="286">
        <f>IF(ISBLANK(LE3),"",COUNTIF(LC12:LC90,"=20")+COUNTIF(LC12:LC90,"=30"))</f>
        <v>0</v>
      </c>
      <c r="LA100" s="286"/>
      <c r="LB100" s="284">
        <f>IF(ISBLANK(LE3),"",KZ100/KZ92)</f>
        <v>0</v>
      </c>
      <c r="LC100" s="284"/>
      <c r="LD100" s="141"/>
      <c r="LE100" s="155"/>
      <c r="LF100" s="148"/>
      <c r="LG100" s="286">
        <f>IF(ISBLANK(LL3),"",COUNTIF(LJ12:LJ90,"=20")+COUNTIF(LJ12:LJ90,"=30"))</f>
        <v>0</v>
      </c>
      <c r="LH100" s="286"/>
      <c r="LI100" s="284">
        <f>IF(ISBLANK(LL3),"",LG100/LG92)</f>
        <v>0</v>
      </c>
      <c r="LJ100" s="284"/>
      <c r="LK100" s="141"/>
      <c r="LL100" s="155"/>
      <c r="LM100" s="148"/>
      <c r="LN100" s="286" t="str">
        <f>IF(ISBLANK(LS3),"",COUNTIF(LQ12:LQ90,"=20")+COUNTIF(LQ12:LQ90,"=30"))</f>
        <v/>
      </c>
      <c r="LO100" s="286"/>
      <c r="LP100" s="284" t="str">
        <f>IF(ISBLANK(LS3),"",LN100/LN92)</f>
        <v/>
      </c>
      <c r="LQ100" s="284"/>
      <c r="LR100" s="141"/>
      <c r="LS100" s="155"/>
      <c r="LT100" s="148"/>
      <c r="LU100" s="286">
        <f>IF(ISBLANK(LZ3),"",COUNTIF(LX12:LX90,"=20")+COUNTIF(LX12:LX90,"=30"))</f>
        <v>5</v>
      </c>
      <c r="LV100" s="286"/>
      <c r="LW100" s="284">
        <f>IF(ISBLANK(LZ3),"",LU100/LU92)</f>
        <v>0.13157894736842105</v>
      </c>
      <c r="LX100" s="284"/>
      <c r="LY100" s="141"/>
      <c r="LZ100" s="155"/>
      <c r="MA100" s="148"/>
      <c r="MB100" s="286">
        <f>IF(ISBLANK(MG3),"",COUNTIF(ME12:ME90,"=20")+COUNTIF(ME12:ME90,"=30"))</f>
        <v>5</v>
      </c>
      <c r="MC100" s="286"/>
      <c r="MD100" s="284">
        <f>IF(ISBLANK(MG3),"",MB100/MB92)</f>
        <v>0.14705882352941177</v>
      </c>
      <c r="ME100" s="284"/>
      <c r="MF100" s="141"/>
      <c r="MG100" s="155"/>
      <c r="MH100" s="148"/>
      <c r="MI100" s="286" t="str">
        <f>IF(ISBLANK(MN3),"",COUNTIF(ML12:ML90,"=20")+COUNTIF(ML12:ML90,"=30"))</f>
        <v/>
      </c>
      <c r="MJ100" s="286"/>
      <c r="MK100" s="284" t="str">
        <f>IF(ISBLANK(MN3),"",MI100/MI92)</f>
        <v/>
      </c>
      <c r="ML100" s="284"/>
      <c r="MM100" s="141"/>
      <c r="MN100" s="155"/>
      <c r="MO100" s="148"/>
      <c r="MP100" s="286">
        <f>IF(ISBLANK(MU3),"",COUNTIF(MS12:MS90,"=20")+COUNTIF(MS12:MS90,"=30"))</f>
        <v>17</v>
      </c>
      <c r="MQ100" s="286"/>
      <c r="MR100" s="284">
        <f>IF(ISBLANK(MU3),"",MP100/MP92)</f>
        <v>0.44736842105263158</v>
      </c>
      <c r="MS100" s="284"/>
      <c r="MT100" s="141"/>
      <c r="MU100" s="155"/>
      <c r="MV100" s="148"/>
      <c r="MW100" s="286" t="str">
        <f>IF(ISBLANK(NB3),"",COUNTIF(MZ12:MZ90,"=20")+COUNTIF(MZ12:MZ90,"=30"))</f>
        <v/>
      </c>
      <c r="MX100" s="286"/>
      <c r="MY100" s="284" t="str">
        <f>IF(ISBLANK(NB3),"",MW100/MW92)</f>
        <v/>
      </c>
      <c r="MZ100" s="284"/>
      <c r="NA100" s="141"/>
      <c r="NB100" s="155"/>
      <c r="NC100" s="148"/>
      <c r="ND100" s="286">
        <f>IF(ISBLANK(NI3),"",COUNTIF(NG12:NG90,"=20")+COUNTIF(NG12:NG90,"=30"))</f>
        <v>22</v>
      </c>
      <c r="NE100" s="286"/>
      <c r="NF100" s="284">
        <f>IF(ISBLANK(NI3),"",ND100/ND92)</f>
        <v>0.6875</v>
      </c>
      <c r="NG100" s="284"/>
      <c r="NH100" s="141"/>
      <c r="NI100" s="155"/>
      <c r="NJ100" s="148"/>
      <c r="NK100" s="286" t="str">
        <f>IF(ISBLANK(NP3),"",COUNTIF(NN12:NN90,"=20")+COUNTIF(NN12:NN90,"=30"))</f>
        <v/>
      </c>
      <c r="NL100" s="286"/>
      <c r="NM100" s="284" t="str">
        <f>IF(ISBLANK(NP3),"",NK100/NK92)</f>
        <v/>
      </c>
      <c r="NN100" s="284"/>
      <c r="NO100" s="141"/>
      <c r="NP100" s="155"/>
      <c r="NQ100" s="148"/>
      <c r="NR100" s="286">
        <f>IF(ISBLANK(NW3),"",COUNTIF(NU12:NU90,"=20")+COUNTIF(NU12:NU90,"=30"))</f>
        <v>23</v>
      </c>
      <c r="NS100" s="286"/>
      <c r="NT100" s="284">
        <f>IF(ISBLANK(NW3),"",NR100/NR92)</f>
        <v>0.65714285714285714</v>
      </c>
      <c r="NU100" s="284"/>
      <c r="NV100" s="141"/>
      <c r="NW100" s="155"/>
      <c r="NX100" s="148"/>
      <c r="NY100" s="286">
        <f>IF(ISBLANK(OD3),"",COUNTIF(OB12:OB90,"=20")+COUNTIF(OB12:OB90,"=30"))</f>
        <v>20</v>
      </c>
      <c r="NZ100" s="286"/>
      <c r="OA100" s="284">
        <f>IF(ISBLANK(OD3),"",NY100/NY92)</f>
        <v>0.5714285714285714</v>
      </c>
      <c r="OB100" s="284"/>
      <c r="OC100" s="141"/>
      <c r="OD100" s="155"/>
      <c r="OE100" s="148"/>
      <c r="OF100" s="286">
        <f>IF(ISBLANK(OK3),"",COUNTIF(OI12:OI90,"=20")+COUNTIF(OI12:OI90,"=30"))</f>
        <v>0</v>
      </c>
      <c r="OG100" s="286"/>
      <c r="OH100" s="284">
        <f>IF(ISBLANK(OK3),"",OF100/OF92)</f>
        <v>0</v>
      </c>
      <c r="OI100" s="284"/>
      <c r="OJ100" s="141"/>
      <c r="OK100" s="155"/>
      <c r="OL100" s="148"/>
      <c r="OM100" s="286" t="str">
        <f>IF(ISBLANK(OR3),"",COUNTIF(OP12:OP90,"=20")+COUNTIF(OP12:OP90,"=30"))</f>
        <v/>
      </c>
      <c r="ON100" s="286"/>
      <c r="OO100" s="284" t="str">
        <f>IF(ISBLANK(OR3),"",OM100/OM92)</f>
        <v/>
      </c>
      <c r="OP100" s="284"/>
      <c r="OQ100" s="141"/>
      <c r="OR100" s="155"/>
      <c r="OS100" s="148"/>
      <c r="OT100" s="286">
        <f>IF(ISBLANK(OY3),"",COUNTIF(OW12:OW90,"=20")+COUNTIF(OW12:OW90,"=30"))</f>
        <v>8</v>
      </c>
      <c r="OU100" s="286"/>
      <c r="OV100" s="284">
        <f>IF(ISBLANK(OY3),"",OT100/OT92)</f>
        <v>0.21052631578947367</v>
      </c>
      <c r="OW100" s="284"/>
      <c r="OX100" s="141"/>
      <c r="OY100" s="155"/>
      <c r="OZ100" s="148"/>
      <c r="PA100" s="286" t="str">
        <f>IF(ISBLANK(PF3),"",COUNTIF(PD12:PD90,"=20")+COUNTIF(PD12:PD90,"=30"))</f>
        <v/>
      </c>
      <c r="PB100" s="286"/>
      <c r="PC100" s="284" t="str">
        <f>IF(ISBLANK(PF3),"",PA100/PA92)</f>
        <v/>
      </c>
      <c r="PD100" s="284"/>
      <c r="PE100" s="141"/>
      <c r="PF100" s="155"/>
      <c r="PG100" s="148"/>
      <c r="PH100" s="286">
        <f>IF(ISBLANK(PM3),"",COUNTIF(PK12:PK90,"=20")+COUNTIF(PK12:PK90,"=30"))</f>
        <v>11</v>
      </c>
      <c r="PI100" s="286"/>
      <c r="PJ100" s="284">
        <f>IF(ISBLANK(PM3),"",PH100/PH92)</f>
        <v>0.34375</v>
      </c>
      <c r="PK100" s="284"/>
      <c r="PL100" s="141"/>
      <c r="PM100" s="155"/>
      <c r="PN100" s="148"/>
      <c r="PO100" s="286" t="str">
        <f>IF(ISBLANK(PT3),"",COUNTIF(PR12:PR90,"=20")+COUNTIF(PR12:PR90,"=30"))</f>
        <v/>
      </c>
      <c r="PP100" s="286"/>
      <c r="PQ100" s="284" t="str">
        <f>IF(ISBLANK(PT3),"",PO100/PO92)</f>
        <v/>
      </c>
      <c r="PR100" s="284"/>
      <c r="PS100" s="141"/>
      <c r="PT100" s="155"/>
      <c r="PU100" s="148"/>
      <c r="PV100" s="286" t="str">
        <f>IF(ISBLANK(QA3),"",COUNTIF(PY12:PY90,"=20")+COUNTIF(PY12:PY90,"=30"))</f>
        <v/>
      </c>
      <c r="PW100" s="286"/>
      <c r="PX100" s="284" t="str">
        <f>IF(ISBLANK(QA3),"",PV100/PV92)</f>
        <v/>
      </c>
      <c r="PY100" s="284"/>
      <c r="PZ100" s="141"/>
      <c r="QA100" s="155"/>
      <c r="QB100" s="148"/>
      <c r="QC100" s="286" t="str">
        <f>IF(ISBLANK(QH3),"",COUNTIF(QF12:QF90,"=20")+COUNTIF(QF12:QF90,"=30"))</f>
        <v/>
      </c>
      <c r="QD100" s="286"/>
      <c r="QE100" s="284" t="str">
        <f>IF(ISBLANK(QH3),"",QC100/QC92)</f>
        <v/>
      </c>
      <c r="QF100" s="284"/>
      <c r="QG100" s="141"/>
      <c r="QH100" s="155"/>
      <c r="QI100" s="130"/>
      <c r="QJ100" s="130"/>
    </row>
    <row r="101" spans="1:452" ht="15" customHeight="1" x14ac:dyDescent="0.2">
      <c r="A101" s="333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7" t="str">
        <f>IF(ISBLANK(G6),"",G6)</f>
        <v>Salah</v>
      </c>
      <c r="H101" s="287"/>
      <c r="I101" s="288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7" t="str">
        <f>IF(ISBLANK(N6),"",N6)</f>
        <v>Salah</v>
      </c>
      <c r="O101" s="287"/>
      <c r="P101" s="288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7" t="str">
        <f>IF(ISBLANK(U6),"",U6)</f>
        <v>Milner</v>
      </c>
      <c r="V101" s="287"/>
      <c r="W101" s="288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7" t="str">
        <f>IF(ISBLANK(AB6),"",AB6)</f>
        <v>Carvalho</v>
      </c>
      <c r="AC101" s="287"/>
      <c r="AD101" s="288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7" t="str">
        <f>IF(ISBLANK(AI6),"",AI6)</f>
        <v>Firmino</v>
      </c>
      <c r="AJ101" s="287"/>
      <c r="AK101" s="288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7" t="str">
        <f>IF(ISBLANK(AP6),"",AP6)</f>
        <v>Salah</v>
      </c>
      <c r="AQ101" s="287"/>
      <c r="AR101" s="288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7" t="str">
        <f>IF(ISBLANK(AW6),"",AW6)</f>
        <v/>
      </c>
      <c r="AX101" s="287"/>
      <c r="AY101" s="288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7" t="str">
        <f>IF(ISBLANK(BD6),"",BD6)</f>
        <v>Robertson</v>
      </c>
      <c r="BE101" s="287"/>
      <c r="BF101" s="288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7" t="str">
        <f>IF(ISBLANK(BK6),"",BK6)</f>
        <v>Jota</v>
      </c>
      <c r="BL101" s="287"/>
      <c r="BM101" s="288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7" t="str">
        <f>IF(ISBLANK(BR6),"",BR6)</f>
        <v>Jota</v>
      </c>
      <c r="BS101" s="287"/>
      <c r="BT101" s="288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7" t="str">
        <f>IF(ISBLANK(BY6),"",BY6)</f>
        <v/>
      </c>
      <c r="BZ101" s="287"/>
      <c r="CA101" s="288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7" t="str">
        <f>IF(ISBLANK(CF6),"",CF6)</f>
        <v>Salah</v>
      </c>
      <c r="CG101" s="287"/>
      <c r="CH101" s="288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7" t="str">
        <f>IF(ISBLANK(CM6),"",CM6)</f>
        <v/>
      </c>
      <c r="CN101" s="287"/>
      <c r="CO101" s="288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7" t="str">
        <f>IF(ISBLANK(CT6),"",CT6)</f>
        <v>Odegaard</v>
      </c>
      <c r="CU101" s="287"/>
      <c r="CV101" s="288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7" t="str">
        <f>IF(ISBLANK(DA6),"",DA6)</f>
        <v>Tsimikas</v>
      </c>
      <c r="DB101" s="287"/>
      <c r="DC101" s="288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7" t="str">
        <f>IF(ISBLANK(DH6),"",DH6)</f>
        <v>Allison</v>
      </c>
      <c r="DI101" s="287"/>
      <c r="DJ101" s="288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7" t="str">
        <f>IF(ISBLANK(DO6),"",DO6)</f>
        <v>Tsimikas</v>
      </c>
      <c r="DP101" s="287"/>
      <c r="DQ101" s="288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7" t="str">
        <f>IF(ISBLANK(DV6),"",DV6)</f>
        <v/>
      </c>
      <c r="DW101" s="287"/>
      <c r="DX101" s="288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7" t="str">
        <f>IF(ISBLANK(EC6),"",EC6)</f>
        <v>Henderson</v>
      </c>
      <c r="ED101" s="287"/>
      <c r="EE101" s="288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7" t="str">
        <f>IF(ISBLANK(EJ6),"",EJ6)</f>
        <v>Robertson</v>
      </c>
      <c r="EK101" s="287"/>
      <c r="EL101" s="288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7" t="str">
        <f>IF(ISBLANK(EQ6),"",EQ6)</f>
        <v>Nunez</v>
      </c>
      <c r="ER101" s="287"/>
      <c r="ES101" s="288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7" t="str">
        <f>IF(ISBLANK(EX6),"",EX6)</f>
        <v>Nunez</v>
      </c>
      <c r="EY101" s="287"/>
      <c r="EZ101" s="288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7" t="str">
        <f>IF(ISBLANK(FE6),"",FE6)</f>
        <v/>
      </c>
      <c r="FF101" s="287"/>
      <c r="FG101" s="288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7" t="str">
        <f>IF(ISBLANK(FL6),"",FL6)</f>
        <v>Robertson</v>
      </c>
      <c r="FM101" s="287"/>
      <c r="FN101" s="288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7" t="str">
        <f>IF(ISBLANK(FS6),"",FS6)</f>
        <v>De Bruyne</v>
      </c>
      <c r="FT101" s="287"/>
      <c r="FU101" s="288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7" t="str">
        <f>IF(ISBLANK(FZ6),"",FZ6)</f>
        <v>Robertson</v>
      </c>
      <c r="GA101" s="287"/>
      <c r="GB101" s="288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7" t="str">
        <f>IF(ISBLANK(GG6),"",GG6)</f>
        <v/>
      </c>
      <c r="GH101" s="287"/>
      <c r="GI101" s="288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7" t="str">
        <f>IF(ISBLANK(GN6),"",GN6)</f>
        <v>TAA</v>
      </c>
      <c r="GO101" s="287"/>
      <c r="GP101" s="288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7" t="str">
        <f>IF(ISBLANK(GU6),"",GU6)</f>
        <v>TAA</v>
      </c>
      <c r="GV101" s="287"/>
      <c r="GW101" s="288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7" t="str">
        <f>IF(ISBLANK(HB6),"",HB6)</f>
        <v>Thiago</v>
      </c>
      <c r="HC101" s="287"/>
      <c r="HD101" s="288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7" t="str">
        <f>IF(ISBLANK(HI6),"",HI6)</f>
        <v/>
      </c>
      <c r="HJ101" s="287"/>
      <c r="HK101" s="288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7" t="str">
        <f>IF(ISBLANK(HP6),"",HP6)</f>
        <v/>
      </c>
      <c r="HQ101" s="287"/>
      <c r="HR101" s="288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7" t="str">
        <f>IF(ISBLANK(HW6),"",HW6)</f>
        <v/>
      </c>
      <c r="HX101" s="287"/>
      <c r="HY101" s="288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7" t="str">
        <f>IF(ISBLANK(ID6),"",ID6)</f>
        <v>Salah</v>
      </c>
      <c r="IE101" s="287"/>
      <c r="IF101" s="288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7" t="str">
        <f>IF(ISBLANK(IK6),"",IK6)</f>
        <v/>
      </c>
      <c r="IL101" s="287"/>
      <c r="IM101" s="288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7" t="str">
        <f>IF(ISBLANK(IR6),"",IR6)</f>
        <v/>
      </c>
      <c r="IS101" s="287"/>
      <c r="IT101" s="288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7" t="str">
        <f>IF(ISBLANK(IY6),"",IY6)</f>
        <v>Nunez</v>
      </c>
      <c r="IZ101" s="287"/>
      <c r="JA101" s="288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7" t="str">
        <f>IF(ISBLANK(JF6),"",JF6)</f>
        <v>Salah</v>
      </c>
      <c r="JG101" s="287"/>
      <c r="JH101" s="288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7" t="str">
        <f>IF(ISBLANK(JM6),"",JM6)</f>
        <v>TAA</v>
      </c>
      <c r="JN101" s="287"/>
      <c r="JO101" s="288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7" t="str">
        <f>IF(ISBLANK(JT6),"",JT6)</f>
        <v/>
      </c>
      <c r="JU101" s="287"/>
      <c r="JV101" s="288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7" t="str">
        <f>IF(ISBLANK(KA6),"",KA6)</f>
        <v/>
      </c>
      <c r="KB101" s="287"/>
      <c r="KC101" s="288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7" t="str">
        <f>IF(ISBLANK(KH6),"",KH6)</f>
        <v/>
      </c>
      <c r="KI101" s="287"/>
      <c r="KJ101" s="288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7" t="str">
        <f>IF(ISBLANK(KO6),"",KO6)</f>
        <v>Robertson</v>
      </c>
      <c r="KP101" s="287"/>
      <c r="KQ101" s="288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7" t="str">
        <f>IF(ISBLANK(KV6),"",KV6)</f>
        <v>Vinícius</v>
      </c>
      <c r="KW101" s="287"/>
      <c r="KX101" s="288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7" t="str">
        <f>IF(ISBLANK(LC6),"",LC6)</f>
        <v/>
      </c>
      <c r="LD101" s="287"/>
      <c r="LE101" s="288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7" t="str">
        <f>IF(ISBLANK(LJ6),"",LJ6)</f>
        <v/>
      </c>
      <c r="LK101" s="287"/>
      <c r="LL101" s="288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7" t="str">
        <f>IF(ISBLANK(LQ6),"",LQ6)</f>
        <v/>
      </c>
      <c r="LR101" s="287"/>
      <c r="LS101" s="288"/>
      <c r="LT101" s="148"/>
      <c r="LU101" s="153"/>
      <c r="LV101" s="156">
        <f>IF(ISBLANK(LX6),"",COUNTIF(Tipy!$KD$6:$KD$84,Výsledky!LX101))</f>
        <v>0</v>
      </c>
      <c r="LW101" s="154">
        <f>IF(ISBLANK(LX6),"",LV101/LU92)</f>
        <v>0</v>
      </c>
      <c r="LX101" s="287" t="str">
        <f>IF(ISBLANK(LX6),"",LX6)</f>
        <v>Jota</v>
      </c>
      <c r="LY101" s="287"/>
      <c r="LZ101" s="288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7" t="str">
        <f>IF(ISBLANK(ME6),"",ME6)</f>
        <v/>
      </c>
      <c r="MF101" s="287"/>
      <c r="MG101" s="288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7" t="str">
        <f>IF(ISBLANK(ML6),"",ML6)</f>
        <v/>
      </c>
      <c r="MM101" s="287"/>
      <c r="MN101" s="288"/>
      <c r="MO101" s="148"/>
      <c r="MP101" s="153"/>
      <c r="MQ101" s="156">
        <f>IF(ISBLANK(MS6),"",COUNTIF(Tipy!$KV$6:$KV$84,Výsledky!MS101))</f>
        <v>15</v>
      </c>
      <c r="MR101" s="154">
        <f>IF(ISBLANK(MS6),"",MQ101/MP92)</f>
        <v>0.39473684210526316</v>
      </c>
      <c r="MS101" s="287" t="str">
        <f>IF(ISBLANK(MS6),"",MS6)</f>
        <v>TAA</v>
      </c>
      <c r="MT101" s="287"/>
      <c r="MU101" s="288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7" t="str">
        <f>IF(ISBLANK(MZ6),"",MZ6)</f>
        <v/>
      </c>
      <c r="NA101" s="287"/>
      <c r="NB101" s="288"/>
      <c r="NC101" s="148"/>
      <c r="ND101" s="153"/>
      <c r="NE101" s="156">
        <f>IF(ISBLANK(NG6),"",COUNTIF(Tipy!$LH$6:$LH$84,Výsledky!NG101))</f>
        <v>0</v>
      </c>
      <c r="NF101" s="154">
        <f>IF(ISBLANK(NG6),"",NE101/ND92)</f>
        <v>0</v>
      </c>
      <c r="NG101" s="287" t="str">
        <f>IF(ISBLANK(NG6),"",NG6)</f>
        <v>Fabinho</v>
      </c>
      <c r="NH101" s="287"/>
      <c r="NI101" s="288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7" t="str">
        <f>IF(ISBLANK(NN6),"",NN6)</f>
        <v/>
      </c>
      <c r="NO101" s="287"/>
      <c r="NP101" s="288"/>
      <c r="NQ101" s="148"/>
      <c r="NR101" s="153"/>
      <c r="NS101" s="156">
        <f>IF(ISBLANK(NU6),"",COUNTIF(Tipy!$LT$6:$LT$84,Výsledky!NU101))</f>
        <v>21</v>
      </c>
      <c r="NT101" s="154">
        <f>IF(ISBLANK(NU6),"",NS101/NR92)</f>
        <v>0.6</v>
      </c>
      <c r="NU101" s="287" t="str">
        <f>IF(ISBLANK(NU6),"",NU6)</f>
        <v>TAA</v>
      </c>
      <c r="NV101" s="287"/>
      <c r="NW101" s="288"/>
      <c r="NX101" s="148"/>
      <c r="NY101" s="153"/>
      <c r="NZ101" s="156">
        <f>IF(ISBLANK(OB6),"",COUNTIF(Tipy!$LZ$6:$LZ$84,Výsledky!OB101))</f>
        <v>18</v>
      </c>
      <c r="OA101" s="154">
        <f>IF(ISBLANK(OB6),"",NZ101/NY92)</f>
        <v>0.51428571428571423</v>
      </c>
      <c r="OB101" s="287" t="str">
        <f>IF(ISBLANK(OB6),"",OB6)</f>
        <v>TAA</v>
      </c>
      <c r="OC101" s="287"/>
      <c r="OD101" s="288"/>
      <c r="OE101" s="148"/>
      <c r="OF101" s="153"/>
      <c r="OG101" s="156">
        <f>IF(ISBLANK(OI6),"",COUNTIF(Tipy!$MF$6:$MF$84,Výsledky!OI101))</f>
        <v>0</v>
      </c>
      <c r="OH101" s="154">
        <f>IF(ISBLANK(OI6),"",OG101/OF92)</f>
        <v>0</v>
      </c>
      <c r="OI101" s="287" t="str">
        <f>IF(ISBLANK(OI6),"",OI6)</f>
        <v>van Dijk</v>
      </c>
      <c r="OJ101" s="287"/>
      <c r="OK101" s="288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7" t="str">
        <f>IF(ISBLANK(OP6),"",OP6)</f>
        <v/>
      </c>
      <c r="OQ101" s="287"/>
      <c r="OR101" s="288"/>
      <c r="OS101" s="148"/>
      <c r="OT101" s="153"/>
      <c r="OU101" s="156">
        <f>IF(ISBLANK(OW6),"",COUNTIF(Tipy!$MR$6:$MR$84,Výsledky!OW101))</f>
        <v>8</v>
      </c>
      <c r="OV101" s="154">
        <f>IF(ISBLANK(OW6),"",OU101/OT92)</f>
        <v>0.21052631578947367</v>
      </c>
      <c r="OW101" s="287" t="str">
        <f>IF(ISBLANK(OW6),"",OW6)</f>
        <v>Salah</v>
      </c>
      <c r="OX101" s="287"/>
      <c r="OY101" s="288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7" t="str">
        <f>IF(ISBLANK(PD6),"",PD6)</f>
        <v/>
      </c>
      <c r="PE101" s="287"/>
      <c r="PF101" s="288"/>
      <c r="PG101" s="148"/>
      <c r="PH101" s="153"/>
      <c r="PI101" s="156">
        <f>IF(ISBLANK(PK6),"",COUNTIF(Tipy!$ND$6:$ND$84,Výsledky!PK101))</f>
        <v>1</v>
      </c>
      <c r="PJ101" s="154">
        <f>IF(ISBLANK(PK6),"",PI101/PH92)</f>
        <v>3.125E-2</v>
      </c>
      <c r="PK101" s="287" t="str">
        <f>IF(ISBLANK(PK6),"",PK6)</f>
        <v>Douglas Luiz</v>
      </c>
      <c r="PL101" s="287"/>
      <c r="PM101" s="288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7" t="str">
        <f>IF(ISBLANK(PR6),"",PR6)</f>
        <v/>
      </c>
      <c r="PS101" s="287"/>
      <c r="PT101" s="288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7" t="str">
        <f>IF(ISBLANK(PY6),"",PY6)</f>
        <v/>
      </c>
      <c r="PZ101" s="287"/>
      <c r="QA101" s="288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7" t="str">
        <f>IF(ISBLANK(QF6),"",QF6)</f>
        <v/>
      </c>
      <c r="QG101" s="287"/>
      <c r="QH101" s="288"/>
      <c r="QI101" s="130"/>
      <c r="QJ101" s="130"/>
    </row>
    <row r="102" spans="1:452" ht="15" customHeight="1" x14ac:dyDescent="0.2">
      <c r="A102" s="333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7" t="str">
        <f>IF(ISBLANK(G7),"",G7)</f>
        <v/>
      </c>
      <c r="H102" s="287"/>
      <c r="I102" s="288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7" t="str">
        <f>IF(ISBLANK(N7),"",N7)</f>
        <v>Nunez</v>
      </c>
      <c r="O102" s="287"/>
      <c r="P102" s="288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7" t="str">
        <f>IF(ISBLANK(U7),"",U7)</f>
        <v/>
      </c>
      <c r="V102" s="287"/>
      <c r="W102" s="288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7" t="str">
        <f>IF(ISBLANK(AB7),"",AB7)</f>
        <v/>
      </c>
      <c r="AC102" s="287"/>
      <c r="AD102" s="288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7" t="str">
        <f>IF(ISBLANK(AI7),"",AI7)</f>
        <v>Robertson</v>
      </c>
      <c r="AJ102" s="287"/>
      <c r="AK102" s="288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7" t="str">
        <f>IF(ISBLANK(AP7),"",AP7)</f>
        <v/>
      </c>
      <c r="AQ102" s="287"/>
      <c r="AR102" s="288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7" t="str">
        <f>IF(ISBLANK(AW7),"",AW7)</f>
        <v/>
      </c>
      <c r="AX102" s="287"/>
      <c r="AY102" s="288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7" t="str">
        <f>IF(ISBLANK(BD7),"",BD7)</f>
        <v/>
      </c>
      <c r="BE102" s="287"/>
      <c r="BF102" s="288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7" t="str">
        <f>IF(ISBLANK(BK7),"",BK7)</f>
        <v>Tsimikas</v>
      </c>
      <c r="BL102" s="287"/>
      <c r="BM102" s="288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7" t="str">
        <f>IF(ISBLANK(BR7),"",BR7)</f>
        <v>Tsimikas</v>
      </c>
      <c r="BS102" s="287"/>
      <c r="BT102" s="288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7" t="str">
        <f>IF(ISBLANK(BY7),"",BY7)</f>
        <v/>
      </c>
      <c r="BZ102" s="287"/>
      <c r="CA102" s="288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7" t="str">
        <f>IF(ISBLANK(CF7),"",CF7)</f>
        <v>Díaz</v>
      </c>
      <c r="CG102" s="287"/>
      <c r="CH102" s="288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7" t="str">
        <f>IF(ISBLANK(CM7),"",CM7)</f>
        <v/>
      </c>
      <c r="CN102" s="287"/>
      <c r="CO102" s="288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7" t="str">
        <f>IF(ISBLANK(CT7),"",CT7)</f>
        <v>Díaz</v>
      </c>
      <c r="CU102" s="287"/>
      <c r="CV102" s="288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7" t="str">
        <f>IF(ISBLANK(DA7),"",DA7)</f>
        <v>Gomez</v>
      </c>
      <c r="DB102" s="287"/>
      <c r="DC102" s="288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7" t="str">
        <f>IF(ISBLANK(DH7),"",DH7)</f>
        <v/>
      </c>
      <c r="DI102" s="287"/>
      <c r="DJ102" s="288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7" t="str">
        <f>IF(ISBLANK(DO7),"",DO7)</f>
        <v/>
      </c>
      <c r="DP102" s="287"/>
      <c r="DQ102" s="288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7" t="str">
        <f>IF(ISBLANK(DV7),"",DV7)</f>
        <v/>
      </c>
      <c r="DW102" s="287"/>
      <c r="DX102" s="288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7" t="str">
        <f>IF(ISBLANK(EC7),"",EC7)</f>
        <v>Robertson</v>
      </c>
      <c r="ED102" s="287"/>
      <c r="EE102" s="288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7" t="str">
        <f>IF(ISBLANK(EJ7),"",EJ7)</f>
        <v/>
      </c>
      <c r="EK102" s="287"/>
      <c r="EL102" s="288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7" t="str">
        <f>IF(ISBLANK(EQ7),"",EQ7)</f>
        <v>van Dijk</v>
      </c>
      <c r="ER102" s="287"/>
      <c r="ES102" s="288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7" t="str">
        <f>IF(ISBLANK(EX7),"",EX7)</f>
        <v/>
      </c>
      <c r="EY102" s="287"/>
      <c r="EZ102" s="288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7" t="str">
        <f>IF(ISBLANK(FE7),"",FE7)</f>
        <v/>
      </c>
      <c r="FF102" s="287"/>
      <c r="FG102" s="288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7" t="str">
        <f>IF(ISBLANK(FL7),"",FL7)</f>
        <v>Elliott</v>
      </c>
      <c r="FM102" s="287"/>
      <c r="FN102" s="288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7" t="str">
        <f>IF(ISBLANK(FS7),"",FS7)</f>
        <v>Milner (O)</v>
      </c>
      <c r="FT102" s="287"/>
      <c r="FU102" s="288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7" t="str">
        <f>IF(ISBLANK(FZ7),"",FZ7)</f>
        <v>Salah</v>
      </c>
      <c r="GA102" s="287"/>
      <c r="GB102" s="288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7" t="str">
        <f>IF(ISBLANK(GG7),"",GG7)</f>
        <v/>
      </c>
      <c r="GH102" s="287"/>
      <c r="GI102" s="288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7" t="str">
        <f>IF(ISBLANK(GN7),"",GN7)</f>
        <v/>
      </c>
      <c r="GO102" s="287"/>
      <c r="GP102" s="288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7" t="str">
        <f>IF(ISBLANK(GU7),"",GU7)</f>
        <v/>
      </c>
      <c r="GV102" s="287"/>
      <c r="GW102" s="288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7" t="str">
        <f>IF(ISBLANK(HB7),"",HB7)</f>
        <v/>
      </c>
      <c r="HC102" s="287"/>
      <c r="HD102" s="288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7" t="str">
        <f>IF(ISBLANK(HI7),"",HI7)</f>
        <v/>
      </c>
      <c r="HJ102" s="287"/>
      <c r="HK102" s="288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7" t="str">
        <f>IF(ISBLANK(HP7),"",HP7)</f>
        <v/>
      </c>
      <c r="HQ102" s="287"/>
      <c r="HR102" s="288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7" t="str">
        <f>IF(ISBLANK(HW7),"",HW7)</f>
        <v/>
      </c>
      <c r="HX102" s="287"/>
      <c r="HY102" s="288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7" t="str">
        <f>IF(ISBLANK(ID7),"",ID7)</f>
        <v/>
      </c>
      <c r="IE102" s="287"/>
      <c r="IF102" s="288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7" t="str">
        <f>IF(ISBLANK(IK7),"",IK7)</f>
        <v/>
      </c>
      <c r="IL102" s="287"/>
      <c r="IM102" s="288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7" t="str">
        <f>IF(ISBLANK(IR7),"",IR7)</f>
        <v/>
      </c>
      <c r="IS102" s="287"/>
      <c r="IT102" s="288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7" t="str">
        <f>IF(ISBLANK(IY7),"",IY7)</f>
        <v>TAA</v>
      </c>
      <c r="IZ102" s="287"/>
      <c r="JA102" s="288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7" t="str">
        <f>IF(ISBLANK(JF7),"",JF7)</f>
        <v>Modrič</v>
      </c>
      <c r="JG102" s="287"/>
      <c r="JH102" s="288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7" t="str">
        <f>IF(ISBLANK(JM7),"",JM7)</f>
        <v>Salah</v>
      </c>
      <c r="JN102" s="287"/>
      <c r="JO102" s="288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7" t="str">
        <f>IF(ISBLANK(JT7),"",JT7)</f>
        <v/>
      </c>
      <c r="JU102" s="287"/>
      <c r="JV102" s="288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7" t="str">
        <f>IF(ISBLANK(KA7),"",KA7)</f>
        <v/>
      </c>
      <c r="KB102" s="287"/>
      <c r="KC102" s="288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7" t="str">
        <f>IF(ISBLANK(KH7),"",KH7)</f>
        <v/>
      </c>
      <c r="KI102" s="287"/>
      <c r="KJ102" s="288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7" t="str">
        <f>IF(ISBLANK(KO7),"",KO7)</f>
        <v>Henderson</v>
      </c>
      <c r="KP102" s="287"/>
      <c r="KQ102" s="288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7" t="str">
        <f>IF(ISBLANK(KV7),"",KV7)</f>
        <v/>
      </c>
      <c r="KW102" s="287"/>
      <c r="KX102" s="288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7" t="str">
        <f>IF(ISBLANK(LC7),"",LC7)</f>
        <v/>
      </c>
      <c r="LD102" s="287"/>
      <c r="LE102" s="288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7" t="str">
        <f>IF(ISBLANK(LJ7),"",LJ7)</f>
        <v/>
      </c>
      <c r="LK102" s="287"/>
      <c r="LL102" s="288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7" t="str">
        <f>IF(ISBLANK(LQ7),"",LQ7)</f>
        <v/>
      </c>
      <c r="LR102" s="287"/>
      <c r="LS102" s="288"/>
      <c r="LT102" s="148"/>
      <c r="LU102" s="153"/>
      <c r="LV102" s="156">
        <f>IF(ISBLANK(LX7),"",COUNTIF(Tipy!$KD$6:$KD$84,Výsledky!LX102))</f>
        <v>1</v>
      </c>
      <c r="LW102" s="154">
        <f>IF(ISBLANK(LX7),"",LV102/LU92)</f>
        <v>2.6315789473684209E-2</v>
      </c>
      <c r="LX102" s="287" t="str">
        <f>IF(ISBLANK(LX7),"",LX7)</f>
        <v>Grealish</v>
      </c>
      <c r="LY102" s="287"/>
      <c r="LZ102" s="288"/>
      <c r="MA102" s="148"/>
      <c r="MB102" s="153"/>
      <c r="MC102" s="156">
        <f>IF(ISBLANK(ME7),"",COUNTIF(Tipy!$KJ$6:$KJ$84,Výsledky!ME102))</f>
        <v>0</v>
      </c>
      <c r="MD102" s="154">
        <f>IF(ISBLANK(ME7),"",MC102/MB92)</f>
        <v>0</v>
      </c>
      <c r="ME102" s="287" t="str">
        <f>IF(ISBLANK(ME7),"",ME7)</f>
        <v>Martinelli</v>
      </c>
      <c r="MF102" s="287"/>
      <c r="MG102" s="288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7" t="str">
        <f>IF(ISBLANK(ML7),"",ML7)</f>
        <v/>
      </c>
      <c r="MM102" s="287"/>
      <c r="MN102" s="288"/>
      <c r="MO102" s="148"/>
      <c r="MP102" s="153"/>
      <c r="MQ102" s="156">
        <f>IF(ISBLANK(MS7),"",COUNTIF(Tipy!$KV$6:$KV$84,Výsledky!MS102))</f>
        <v>1</v>
      </c>
      <c r="MR102" s="154">
        <f>IF(ISBLANK(MS7),"",MQ102/MP92)</f>
        <v>2.6315789473684209E-2</v>
      </c>
      <c r="MS102" s="287" t="str">
        <f>IF(ISBLANK(MS7),"",MS7)</f>
        <v>Jota</v>
      </c>
      <c r="MT102" s="287"/>
      <c r="MU102" s="288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7" t="str">
        <f>IF(ISBLANK(MZ7),"",MZ7)</f>
        <v/>
      </c>
      <c r="NA102" s="287"/>
      <c r="NB102" s="288"/>
      <c r="NC102" s="148"/>
      <c r="ND102" s="153"/>
      <c r="NE102" s="156">
        <f>IF(ISBLANK(NG7),"",COUNTIF(Tipy!$LH$6:$LH$84,Výsledky!NG102))</f>
        <v>1</v>
      </c>
      <c r="NF102" s="154">
        <f>IF(ISBLANK(NG7),"",NE102/ND92)</f>
        <v>3.125E-2</v>
      </c>
      <c r="NG102" s="287" t="str">
        <f>IF(ISBLANK(NG7),"",NG7)</f>
        <v>Robertson</v>
      </c>
      <c r="NH102" s="287"/>
      <c r="NI102" s="288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7" t="str">
        <f>IF(ISBLANK(NN7),"",NN7)</f>
        <v/>
      </c>
      <c r="NO102" s="287"/>
      <c r="NP102" s="288"/>
      <c r="NQ102" s="148"/>
      <c r="NR102" s="153"/>
      <c r="NS102" s="156">
        <f>IF(ISBLANK(NU7),"",COUNTIF(Tipy!$LT$6:$LT$84,Výsledky!NU102))</f>
        <v>2</v>
      </c>
      <c r="NT102" s="154">
        <f>IF(ISBLANK(NU7),"",NS102/NR92)</f>
        <v>5.7142857142857141E-2</v>
      </c>
      <c r="NU102" s="287" t="str">
        <f>IF(ISBLANK(NU7),"",NU7)</f>
        <v>Robertson</v>
      </c>
      <c r="NV102" s="287"/>
      <c r="NW102" s="288"/>
      <c r="NX102" s="148"/>
      <c r="NY102" s="153"/>
      <c r="NZ102" s="156">
        <f>IF(ISBLANK(OB7),"",COUNTIF(Tipy!$LZ$6:$LZ$84,Výsledky!OB102))</f>
        <v>2</v>
      </c>
      <c r="OA102" s="154">
        <f>IF(ISBLANK(OB7),"",NZ102/NY92)</f>
        <v>5.7142857142857141E-2</v>
      </c>
      <c r="OB102" s="287" t="str">
        <f>IF(ISBLANK(OB7),"",OB7)</f>
        <v>Gakpo</v>
      </c>
      <c r="OC102" s="287"/>
      <c r="OD102" s="288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7" t="str">
        <f>IF(ISBLANK(OI7),"",OI7)</f>
        <v/>
      </c>
      <c r="OJ102" s="287"/>
      <c r="OK102" s="288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7" t="str">
        <f>IF(ISBLANK(OP7),"",OP7)</f>
        <v/>
      </c>
      <c r="OQ102" s="287"/>
      <c r="OR102" s="288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7" t="str">
        <f>IF(ISBLANK(OW7),"",OW7)</f>
        <v/>
      </c>
      <c r="OX102" s="287"/>
      <c r="OY102" s="288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7" t="str">
        <f>IF(ISBLANK(PD7),"",PD7)</f>
        <v/>
      </c>
      <c r="PE102" s="287"/>
      <c r="PF102" s="288"/>
      <c r="PG102" s="148"/>
      <c r="PH102" s="153"/>
      <c r="PI102" s="156">
        <f>IF(ISBLANK(PK7),"",COUNTIF(Tipy!$ND$6:$ND$84,Výsledky!PK102))</f>
        <v>10</v>
      </c>
      <c r="PJ102" s="154">
        <f>IF(ISBLANK(PK7),"",PI102/PH92)</f>
        <v>0.3125</v>
      </c>
      <c r="PK102" s="287" t="str">
        <f>IF(ISBLANK(PK7),"",PK7)</f>
        <v>Salah</v>
      </c>
      <c r="PL102" s="287"/>
      <c r="PM102" s="288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7" t="str">
        <f>IF(ISBLANK(PR7),"",PR7)</f>
        <v/>
      </c>
      <c r="PS102" s="287"/>
      <c r="PT102" s="288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7" t="str">
        <f>IF(ISBLANK(PY7),"",PY7)</f>
        <v/>
      </c>
      <c r="PZ102" s="287"/>
      <c r="QA102" s="288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7" t="str">
        <f>IF(ISBLANK(QF7),"",QF7)</f>
        <v/>
      </c>
      <c r="QG102" s="287"/>
      <c r="QH102" s="288"/>
      <c r="QI102" s="130"/>
      <c r="QJ102" s="130"/>
    </row>
    <row r="103" spans="1:452" ht="15" customHeight="1" x14ac:dyDescent="0.2">
      <c r="A103" s="333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7" t="str">
        <f>IF(ISBLANK(G8),"",G8)</f>
        <v>Robertson</v>
      </c>
      <c r="H103" s="287"/>
      <c r="I103" s="288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7" t="str">
        <f>IF(ISBLANK(N8),"",N8)</f>
        <v/>
      </c>
      <c r="O103" s="287"/>
      <c r="P103" s="288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7" t="str">
        <f>IF(ISBLANK(U8),"",U8)</f>
        <v/>
      </c>
      <c r="V103" s="287"/>
      <c r="W103" s="288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7" t="str">
        <f>IF(ISBLANK(AB8),"",AB8)</f>
        <v/>
      </c>
      <c r="AC103" s="287"/>
      <c r="AD103" s="288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7" t="str">
        <f>IF(ISBLANK(AI8),"",AI8)</f>
        <v>Tsimikas</v>
      </c>
      <c r="AJ103" s="287"/>
      <c r="AK103" s="288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7" t="str">
        <f>IF(ISBLANK(AP8),"",AP8)</f>
        <v/>
      </c>
      <c r="AQ103" s="287"/>
      <c r="AR103" s="288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7" t="str">
        <f>IF(ISBLANK(AW8),"",AW8)</f>
        <v/>
      </c>
      <c r="AX103" s="287"/>
      <c r="AY103" s="288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7" t="str">
        <f>IF(ISBLANK(BD8),"",BD8)</f>
        <v/>
      </c>
      <c r="BE103" s="287"/>
      <c r="BF103" s="288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7" t="str">
        <f>IF(ISBLANK(BK8),"",BK8)</f>
        <v/>
      </c>
      <c r="BL103" s="287"/>
      <c r="BM103" s="288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7" t="str">
        <f>IF(ISBLANK(BR8),"",BR8)</f>
        <v/>
      </c>
      <c r="BS103" s="287"/>
      <c r="BT103" s="288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7" t="str">
        <f>IF(ISBLANK(BY8),"",BY8)</f>
        <v/>
      </c>
      <c r="BZ103" s="287"/>
      <c r="CA103" s="288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7" t="str">
        <f>IF(ISBLANK(CF8),"",CF8)</f>
        <v/>
      </c>
      <c r="CG103" s="287"/>
      <c r="CH103" s="288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7" t="str">
        <f>IF(ISBLANK(CM8),"",CM8)</f>
        <v/>
      </c>
      <c r="CN103" s="287"/>
      <c r="CO103" s="288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7" t="str">
        <f>IF(ISBLANK(CT8),"",CT8)</f>
        <v>Martinelli</v>
      </c>
      <c r="CU103" s="287"/>
      <c r="CV103" s="288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7" t="str">
        <f>IF(ISBLANK(DA8),"",DA8)</f>
        <v>Firmino</v>
      </c>
      <c r="DB103" s="287"/>
      <c r="DC103" s="288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7" t="str">
        <f>IF(ISBLANK(DH8),"",DH8)</f>
        <v/>
      </c>
      <c r="DI103" s="287"/>
      <c r="DJ103" s="288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7" t="str">
        <f>IF(ISBLANK(DO8),"",DO8)</f>
        <v/>
      </c>
      <c r="DP103" s="287"/>
      <c r="DQ103" s="288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7" t="str">
        <f>IF(ISBLANK(DV8),"",DV8)</f>
        <v/>
      </c>
      <c r="DW103" s="287"/>
      <c r="DX103" s="288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7" t="str">
        <f>IF(ISBLANK(EC8),"",EC8)</f>
        <v>Salah</v>
      </c>
      <c r="ED103" s="287"/>
      <c r="EE103" s="288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7" t="str">
        <f>IF(ISBLANK(EJ8),"",EJ8)</f>
        <v/>
      </c>
      <c r="EK103" s="287"/>
      <c r="EL103" s="288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7" t="str">
        <f>IF(ISBLANK(EQ8),"",EQ8)</f>
        <v/>
      </c>
      <c r="ER103" s="287"/>
      <c r="ES103" s="288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7" t="str">
        <f>IF(ISBLANK(EX8),"",EX8)</f>
        <v/>
      </c>
      <c r="EY103" s="287"/>
      <c r="EZ103" s="288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7" t="str">
        <f>IF(ISBLANK(FE8),"",FE8)</f>
        <v/>
      </c>
      <c r="FF103" s="287"/>
      <c r="FG103" s="288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7" t="str">
        <f>IF(ISBLANK(FL8),"",FL8)</f>
        <v/>
      </c>
      <c r="FM103" s="287"/>
      <c r="FN103" s="288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7" t="str">
        <f>IF(ISBLANK(FS8),"",FS8)</f>
        <v>Nunez</v>
      </c>
      <c r="FT103" s="287"/>
      <c r="FU103" s="288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7" t="str">
        <f>IF(ISBLANK(FZ8),"",FZ8)</f>
        <v/>
      </c>
      <c r="GA103" s="287"/>
      <c r="GB103" s="288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7" t="str">
        <f>IF(ISBLANK(GG8),"",GG8)</f>
        <v/>
      </c>
      <c r="GH103" s="287"/>
      <c r="GI103" s="288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7" t="str">
        <f>IF(ISBLANK(GN8),"",GN8)</f>
        <v/>
      </c>
      <c r="GO103" s="287"/>
      <c r="GP103" s="288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7" t="str">
        <f>IF(ISBLANK(GU8),"",GU8)</f>
        <v/>
      </c>
      <c r="GV103" s="287"/>
      <c r="GW103" s="288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7" t="str">
        <f>IF(ISBLANK(HB8),"",HB8)</f>
        <v/>
      </c>
      <c r="HC103" s="287"/>
      <c r="HD103" s="288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7" t="str">
        <f>IF(ISBLANK(HI8),"",HI8)</f>
        <v/>
      </c>
      <c r="HJ103" s="287"/>
      <c r="HK103" s="288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7" t="str">
        <f>IF(ISBLANK(HP8),"",HP8)</f>
        <v/>
      </c>
      <c r="HQ103" s="287"/>
      <c r="HR103" s="288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7" t="str">
        <f>IF(ISBLANK(HW8),"",HW8)</f>
        <v/>
      </c>
      <c r="HX103" s="287"/>
      <c r="HY103" s="288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7" t="str">
        <f>IF(ISBLANK(ID8),"",ID8)</f>
        <v/>
      </c>
      <c r="IE103" s="287"/>
      <c r="IF103" s="288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7" t="str">
        <f>IF(ISBLANK(IK8),"",IK8)</f>
        <v/>
      </c>
      <c r="IL103" s="287"/>
      <c r="IM103" s="288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7" t="str">
        <f>IF(ISBLANK(IR8),"",IR8)</f>
        <v/>
      </c>
      <c r="IS103" s="287"/>
      <c r="IT103" s="288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7" t="str">
        <f>IF(ISBLANK(IY8),"",IY8)</f>
        <v/>
      </c>
      <c r="IZ103" s="287"/>
      <c r="JA103" s="288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7" t="str">
        <f>IF(ISBLANK(JF8),"",JF8)</f>
        <v>Benzema</v>
      </c>
      <c r="JG103" s="287"/>
      <c r="JH103" s="288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7" t="str">
        <f>IF(ISBLANK(JM8),"",JM8)</f>
        <v/>
      </c>
      <c r="JN103" s="287"/>
      <c r="JO103" s="288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7" t="str">
        <f>IF(ISBLANK(JT8),"",JT8)</f>
        <v/>
      </c>
      <c r="JU103" s="287"/>
      <c r="JV103" s="288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7" t="str">
        <f>IF(ISBLANK(KA8),"",KA8)</f>
        <v/>
      </c>
      <c r="KB103" s="287"/>
      <c r="KC103" s="288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7" t="str">
        <f>IF(ISBLANK(KH8),"",KH8)</f>
        <v/>
      </c>
      <c r="KI103" s="287"/>
      <c r="KJ103" s="288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7" t="str">
        <f>IF(ISBLANK(KO8),"",KO8)</f>
        <v>Firmino</v>
      </c>
      <c r="KP103" s="287"/>
      <c r="KQ103" s="288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7" t="str">
        <f>IF(ISBLANK(KV8),"",KV8)</f>
        <v/>
      </c>
      <c r="KW103" s="287"/>
      <c r="KX103" s="288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7" t="str">
        <f>IF(ISBLANK(LC8),"",LC8)</f>
        <v/>
      </c>
      <c r="LD103" s="287"/>
      <c r="LE103" s="288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7" t="str">
        <f>IF(ISBLANK(LJ8),"",LJ8)</f>
        <v/>
      </c>
      <c r="LK103" s="287"/>
      <c r="LL103" s="288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7" t="str">
        <f>IF(ISBLANK(LQ8),"",LQ8)</f>
        <v/>
      </c>
      <c r="LR103" s="287"/>
      <c r="LS103" s="288"/>
      <c r="LT103" s="148"/>
      <c r="LU103" s="153"/>
      <c r="LV103" s="156">
        <f>IF(ISBLANK(LX8),"",COUNTIF(Tipy!$KD$6:$KD$84,Výsledky!LX103))</f>
        <v>0</v>
      </c>
      <c r="LW103" s="154">
        <f>IF(ISBLANK(LX8),"",LV103/LU92)</f>
        <v>0</v>
      </c>
      <c r="LX103" s="287" t="str">
        <f>IF(ISBLANK(LX8),"",LX8)</f>
        <v>Mahrez</v>
      </c>
      <c r="LY103" s="287"/>
      <c r="LZ103" s="288"/>
      <c r="MA103" s="148"/>
      <c r="MB103" s="153"/>
      <c r="MC103" s="156">
        <f>IF(ISBLANK(ME8),"",COUNTIF(Tipy!$KJ$6:$KJ$84,Výsledky!ME103))</f>
        <v>1</v>
      </c>
      <c r="MD103" s="154">
        <f>IF(ISBLANK(ME8),"",MC103/MB92)</f>
        <v>2.9411764705882353E-2</v>
      </c>
      <c r="ME103" s="287" t="str">
        <f>IF(ISBLANK(ME8),"",ME8)</f>
        <v>Henderson</v>
      </c>
      <c r="MF103" s="287"/>
      <c r="MG103" s="288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7" t="str">
        <f>IF(ISBLANK(ML8),"",ML8)</f>
        <v/>
      </c>
      <c r="MM103" s="287"/>
      <c r="MN103" s="288"/>
      <c r="MO103" s="148"/>
      <c r="MP103" s="153"/>
      <c r="MQ103" s="156">
        <f>IF(ISBLANK(MS8),"",COUNTIF(Tipy!$KV$6:$KV$84,Výsledky!MS103))</f>
        <v>0</v>
      </c>
      <c r="MR103" s="154">
        <f>IF(ISBLANK(MS8),"",MQ103/MP92)</f>
        <v>0</v>
      </c>
      <c r="MS103" s="287" t="str">
        <f>IF(ISBLANK(MS8),"",MS8)</f>
        <v>Gakpo</v>
      </c>
      <c r="MT103" s="287"/>
      <c r="MU103" s="288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7" t="str">
        <f>IF(ISBLANK(MZ8),"",MZ8)</f>
        <v/>
      </c>
      <c r="NA103" s="287"/>
      <c r="NB103" s="288"/>
      <c r="NC103" s="148"/>
      <c r="ND103" s="153"/>
      <c r="NE103" s="156">
        <f>IF(ISBLANK(NG8),"",COUNTIF(Tipy!$LH$6:$LH$84,Výsledky!NG103))</f>
        <v>21</v>
      </c>
      <c r="NF103" s="154">
        <f>IF(ISBLANK(NG8),"",NE103/ND92)</f>
        <v>0.65625</v>
      </c>
      <c r="NG103" s="287" t="str">
        <f>IF(ISBLANK(NG8),"",NG8)</f>
        <v>TAA</v>
      </c>
      <c r="NH103" s="287"/>
      <c r="NI103" s="288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7" t="str">
        <f>IF(ISBLANK(NN8),"",NN8)</f>
        <v/>
      </c>
      <c r="NO103" s="287"/>
      <c r="NP103" s="288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7" t="str">
        <f>IF(ISBLANK(NU8),"",NU8)</f>
        <v/>
      </c>
      <c r="NV103" s="287"/>
      <c r="NW103" s="288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7" t="str">
        <f>IF(ISBLANK(OB8),"",OB8)</f>
        <v/>
      </c>
      <c r="OC103" s="287"/>
      <c r="OD103" s="288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7" t="str">
        <f>IF(ISBLANK(OI8),"",OI8)</f>
        <v/>
      </c>
      <c r="OJ103" s="287"/>
      <c r="OK103" s="288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7" t="str">
        <f>IF(ISBLANK(OP8),"",OP8)</f>
        <v/>
      </c>
      <c r="OQ103" s="287"/>
      <c r="OR103" s="288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7" t="str">
        <f>IF(ISBLANK(OW8),"",OW8)</f>
        <v/>
      </c>
      <c r="OX103" s="287"/>
      <c r="OY103" s="288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7" t="str">
        <f>IF(ISBLANK(PD8),"",PD8)</f>
        <v/>
      </c>
      <c r="PE103" s="287"/>
      <c r="PF103" s="288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7" t="str">
        <f>IF(ISBLANK(PK8),"",PK8)</f>
        <v/>
      </c>
      <c r="PL103" s="287"/>
      <c r="PM103" s="288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7" t="str">
        <f>IF(ISBLANK(PR8),"",PR8)</f>
        <v/>
      </c>
      <c r="PS103" s="287"/>
      <c r="PT103" s="288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7" t="str">
        <f>IF(ISBLANK(PY8),"",PY8)</f>
        <v/>
      </c>
      <c r="PZ103" s="287"/>
      <c r="QA103" s="288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7" t="str">
        <f>IF(ISBLANK(QF8),"",QF8)</f>
        <v/>
      </c>
      <c r="QG103" s="287"/>
      <c r="QH103" s="288"/>
      <c r="QI103" s="130"/>
      <c r="QJ103" s="130"/>
    </row>
    <row r="104" spans="1:452" ht="15" customHeight="1" x14ac:dyDescent="0.2">
      <c r="A104" s="333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92" t="str">
        <f>IF(ISBLANK(G9),"",G9)</f>
        <v/>
      </c>
      <c r="H104" s="292"/>
      <c r="I104" s="288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92" t="str">
        <f>IF(ISBLANK(N9),"",N9)</f>
        <v/>
      </c>
      <c r="O104" s="292"/>
      <c r="P104" s="288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92" t="str">
        <f>IF(ISBLANK(U9),"",U9)</f>
        <v/>
      </c>
      <c r="V104" s="292"/>
      <c r="W104" s="288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92" t="str">
        <f>IF(ISBLANK(AB9),"",AB9)</f>
        <v/>
      </c>
      <c r="AC104" s="292"/>
      <c r="AD104" s="288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92" t="str">
        <f>IF(ISBLANK(AI9),"",AI9)</f>
        <v/>
      </c>
      <c r="AJ104" s="292"/>
      <c r="AK104" s="288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92" t="str">
        <f>IF(ISBLANK(AP9),"",AP9)</f>
        <v/>
      </c>
      <c r="AQ104" s="292"/>
      <c r="AR104" s="288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92" t="str">
        <f>IF(ISBLANK(AW9),"",AW9)</f>
        <v/>
      </c>
      <c r="AX104" s="292"/>
      <c r="AY104" s="288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92" t="str">
        <f>IF(ISBLANK(BD9),"",BD9)</f>
        <v/>
      </c>
      <c r="BE104" s="292"/>
      <c r="BF104" s="288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92" t="str">
        <f>IF(ISBLANK(BK9),"",BK9)</f>
        <v/>
      </c>
      <c r="BL104" s="292"/>
      <c r="BM104" s="288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92" t="str">
        <f>IF(ISBLANK(BR9),"",BR9)</f>
        <v/>
      </c>
      <c r="BS104" s="292"/>
      <c r="BT104" s="288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92" t="str">
        <f>IF(ISBLANK(BY9),"",BY9)</f>
        <v/>
      </c>
      <c r="BZ104" s="292"/>
      <c r="CA104" s="288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92" t="str">
        <f>IF(ISBLANK(CF9),"",CF9)</f>
        <v/>
      </c>
      <c r="CG104" s="292"/>
      <c r="CH104" s="288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92" t="str">
        <f>IF(ISBLANK(CM9),"",CM9)</f>
        <v/>
      </c>
      <c r="CN104" s="292"/>
      <c r="CO104" s="288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92" t="str">
        <f>IF(ISBLANK(CT9),"",CT9)</f>
        <v>Jota</v>
      </c>
      <c r="CU104" s="292"/>
      <c r="CV104" s="288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92" t="str">
        <f>IF(ISBLANK(DA9),"",DA9)</f>
        <v>Jota</v>
      </c>
      <c r="DB104" s="292"/>
      <c r="DC104" s="288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92" t="str">
        <f>IF(ISBLANK(DH9),"",DH9)</f>
        <v/>
      </c>
      <c r="DI104" s="292"/>
      <c r="DJ104" s="288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92" t="str">
        <f>IF(ISBLANK(DO9),"",DO9)</f>
        <v/>
      </c>
      <c r="DP104" s="292"/>
      <c r="DQ104" s="288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92" t="str">
        <f>IF(ISBLANK(DV9),"",DV9)</f>
        <v/>
      </c>
      <c r="DW104" s="292"/>
      <c r="DX104" s="288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92" t="str">
        <f>IF(ISBLANK(EC9),"",EC9)</f>
        <v/>
      </c>
      <c r="ED104" s="292"/>
      <c r="EE104" s="288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92" t="str">
        <f>IF(ISBLANK(EJ9),"",EJ9)</f>
        <v/>
      </c>
      <c r="EK104" s="292"/>
      <c r="EL104" s="288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92" t="str">
        <f>IF(ISBLANK(EQ9),"",EQ9)</f>
        <v/>
      </c>
      <c r="ER104" s="292"/>
      <c r="ES104" s="288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92" t="str">
        <f>IF(ISBLANK(EX9),"",EX9)</f>
        <v/>
      </c>
      <c r="EY104" s="292"/>
      <c r="EZ104" s="288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92" t="str">
        <f>IF(ISBLANK(FE9),"",FE9)</f>
        <v/>
      </c>
      <c r="FF104" s="292"/>
      <c r="FG104" s="288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92" t="str">
        <f>IF(ISBLANK(FL9),"",FL9)</f>
        <v/>
      </c>
      <c r="FM104" s="292"/>
      <c r="FN104" s="288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92" t="str">
        <f>IF(ISBLANK(FS9),"",FS9)</f>
        <v/>
      </c>
      <c r="FT104" s="292"/>
      <c r="FU104" s="288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92" t="str">
        <f>IF(ISBLANK(FZ9),"",FZ9)</f>
        <v/>
      </c>
      <c r="GA104" s="292"/>
      <c r="GB104" s="288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92" t="str">
        <f>IF(ISBLANK(GG9),"",GG9)</f>
        <v/>
      </c>
      <c r="GH104" s="292"/>
      <c r="GI104" s="288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92" t="str">
        <f>IF(ISBLANK(GN9),"",GN9)</f>
        <v/>
      </c>
      <c r="GO104" s="292"/>
      <c r="GP104" s="288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92" t="str">
        <f>IF(ISBLANK(GU9),"",GU9)</f>
        <v/>
      </c>
      <c r="GV104" s="292"/>
      <c r="GW104" s="288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92" t="str">
        <f>IF(ISBLANK(HB9),"",HB9)</f>
        <v/>
      </c>
      <c r="HC104" s="292"/>
      <c r="HD104" s="288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92" t="str">
        <f>IF(ISBLANK(HI9),"",HI9)</f>
        <v/>
      </c>
      <c r="HJ104" s="292"/>
      <c r="HK104" s="288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92" t="str">
        <f>IF(ISBLANK(HP9),"",HP9)</f>
        <v/>
      </c>
      <c r="HQ104" s="292"/>
      <c r="HR104" s="288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92" t="str">
        <f>IF(ISBLANK(HW9),"",HW9)</f>
        <v/>
      </c>
      <c r="HX104" s="292"/>
      <c r="HY104" s="288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92" t="str">
        <f>IF(ISBLANK(ID9),"",ID9)</f>
        <v/>
      </c>
      <c r="IE104" s="292"/>
      <c r="IF104" s="288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92" t="str">
        <f>IF(ISBLANK(IK9),"",IK9)</f>
        <v/>
      </c>
      <c r="IL104" s="292"/>
      <c r="IM104" s="288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92" t="str">
        <f>IF(ISBLANK(IR9),"",IR9)</f>
        <v/>
      </c>
      <c r="IS104" s="292"/>
      <c r="IT104" s="288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92" t="str">
        <f>IF(ISBLANK(IY9),"",IY9)</f>
        <v/>
      </c>
      <c r="IZ104" s="292"/>
      <c r="JA104" s="288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92" t="str">
        <f>IF(ISBLANK(JF9),"",JF9)</f>
        <v>Vinícius</v>
      </c>
      <c r="JG104" s="292"/>
      <c r="JH104" s="288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92" t="str">
        <f>IF(ISBLANK(JM9),"",JM9)</f>
        <v/>
      </c>
      <c r="JN104" s="292"/>
      <c r="JO104" s="288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92" t="str">
        <f>IF(ISBLANK(JT9),"",JT9)</f>
        <v/>
      </c>
      <c r="JU104" s="292"/>
      <c r="JV104" s="288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92" t="str">
        <f>IF(ISBLANK(KA9),"",KA9)</f>
        <v/>
      </c>
      <c r="KB104" s="292"/>
      <c r="KC104" s="288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92" t="str">
        <f>IF(ISBLANK(KH9),"",KH9)</f>
        <v/>
      </c>
      <c r="KI104" s="292"/>
      <c r="KJ104" s="288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92" t="str">
        <f>IF(ISBLANK(KO9),"",KO9)</f>
        <v>Salah</v>
      </c>
      <c r="KP104" s="292"/>
      <c r="KQ104" s="288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92" t="str">
        <f>IF(ISBLANK(KV9),"",KV9)</f>
        <v/>
      </c>
      <c r="KW104" s="292"/>
      <c r="KX104" s="288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92" t="str">
        <f>IF(ISBLANK(LC9),"",LC9)</f>
        <v/>
      </c>
      <c r="LD104" s="292"/>
      <c r="LE104" s="288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92" t="str">
        <f>IF(ISBLANK(LJ9),"",LJ9)</f>
        <v/>
      </c>
      <c r="LK104" s="292"/>
      <c r="LL104" s="288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92" t="str">
        <f>IF(ISBLANK(LQ9),"",LQ9)</f>
        <v/>
      </c>
      <c r="LR104" s="292"/>
      <c r="LS104" s="288"/>
      <c r="LT104" s="148"/>
      <c r="LU104" s="153"/>
      <c r="LV104" s="156">
        <f>IF(ISBLANK(LX9),"",COUNTIF(Tipy!$KD$6:$KD$84,Výsledky!LX104))</f>
        <v>4</v>
      </c>
      <c r="LW104" s="154">
        <f>IF(ISBLANK(LX9),"",LV104/LU92)</f>
        <v>0.10526315789473684</v>
      </c>
      <c r="LX104" s="292" t="str">
        <f>IF(ISBLANK(LX9),"",LX9)</f>
        <v>De Bruyne</v>
      </c>
      <c r="LY104" s="292"/>
      <c r="LZ104" s="288"/>
      <c r="MA104" s="148"/>
      <c r="MB104" s="153"/>
      <c r="MC104" s="156">
        <f>IF(ISBLANK(ME9),"",COUNTIF(Tipy!$KJ$6:$KJ$84,Výsledky!ME104))</f>
        <v>4</v>
      </c>
      <c r="MD104" s="154">
        <f>IF(ISBLANK(ME9),"",MC104/MB92)</f>
        <v>0.11764705882352941</v>
      </c>
      <c r="ME104" s="292" t="str">
        <f>IF(ISBLANK(ME9),"",ME9)</f>
        <v>TAA</v>
      </c>
      <c r="MF104" s="292"/>
      <c r="MG104" s="288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92" t="str">
        <f>IF(ISBLANK(ML9),"",ML9)</f>
        <v/>
      </c>
      <c r="MM104" s="292"/>
      <c r="MN104" s="288"/>
      <c r="MO104" s="148"/>
      <c r="MP104" s="153"/>
      <c r="MQ104" s="156">
        <f>IF(ISBLANK(MS9),"",COUNTIF(Tipy!$KV$6:$KV$84,Výsledky!MS104))</f>
        <v>1</v>
      </c>
      <c r="MR104" s="154">
        <f>IF(ISBLANK(MS9),"",MQ104/MP92)</f>
        <v>2.6315789473684209E-2</v>
      </c>
      <c r="MS104" s="292" t="str">
        <f>IF(ISBLANK(MS9),"",MS9)</f>
        <v>Henderson</v>
      </c>
      <c r="MT104" s="292"/>
      <c r="MU104" s="288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92" t="str">
        <f>IF(ISBLANK(MZ9),"",MZ9)</f>
        <v/>
      </c>
      <c r="NA104" s="292"/>
      <c r="NB104" s="288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92" t="str">
        <f>IF(ISBLANK(NG9),"",NG9)</f>
        <v/>
      </c>
      <c r="NH104" s="292"/>
      <c r="NI104" s="288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92" t="str">
        <f>IF(ISBLANK(NN9),"",NN9)</f>
        <v/>
      </c>
      <c r="NO104" s="292"/>
      <c r="NP104" s="288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92" t="str">
        <f>IF(ISBLANK(NU9),"",NU9)</f>
        <v/>
      </c>
      <c r="NV104" s="292"/>
      <c r="NW104" s="288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92" t="str">
        <f>IF(ISBLANK(OB9),"",OB9)</f>
        <v/>
      </c>
      <c r="OC104" s="292"/>
      <c r="OD104" s="288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92" t="str">
        <f>IF(ISBLANK(OI9),"",OI9)</f>
        <v/>
      </c>
      <c r="OJ104" s="292"/>
      <c r="OK104" s="288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92" t="str">
        <f>IF(ISBLANK(OP9),"",OP9)</f>
        <v/>
      </c>
      <c r="OQ104" s="292"/>
      <c r="OR104" s="288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92" t="str">
        <f>IF(ISBLANK(OW9),"",OW9)</f>
        <v/>
      </c>
      <c r="OX104" s="292"/>
      <c r="OY104" s="288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92" t="str">
        <f>IF(ISBLANK(PD9),"",PD9)</f>
        <v/>
      </c>
      <c r="PE104" s="292"/>
      <c r="PF104" s="288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92" t="str">
        <f>IF(ISBLANK(PK9),"",PK9)</f>
        <v/>
      </c>
      <c r="PL104" s="292"/>
      <c r="PM104" s="288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92" t="str">
        <f>IF(ISBLANK(PR9),"",PR9)</f>
        <v/>
      </c>
      <c r="PS104" s="292"/>
      <c r="PT104" s="288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92" t="str">
        <f>IF(ISBLANK(PY9),"",PY9)</f>
        <v/>
      </c>
      <c r="PZ104" s="292"/>
      <c r="QA104" s="288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92" t="str">
        <f>IF(ISBLANK(QF9),"",QF9)</f>
        <v/>
      </c>
      <c r="QG104" s="292"/>
      <c r="QH104" s="288"/>
      <c r="QI104" s="130"/>
      <c r="QJ104" s="130"/>
    </row>
    <row r="105" spans="1:452" ht="15" customHeight="1" x14ac:dyDescent="0.2">
      <c r="A105" s="333"/>
      <c r="B105" s="150" t="s">
        <v>178</v>
      </c>
      <c r="C105" s="144"/>
      <c r="D105" s="286">
        <f>IF(ISBLANK(I3),"",COUNTIF(H12:H90,"=10"))</f>
        <v>14</v>
      </c>
      <c r="E105" s="286"/>
      <c r="F105" s="284">
        <f>IF(ISBLANK(I3),"",D105/D92)</f>
        <v>0.24561403508771928</v>
      </c>
      <c r="G105" s="284"/>
      <c r="H105" s="141"/>
      <c r="I105" s="155"/>
      <c r="J105" s="147"/>
      <c r="K105" s="286">
        <f>IF(ISBLANK(P3),"",COUNTIF(O12:O90,"=10"))</f>
        <v>7</v>
      </c>
      <c r="L105" s="286"/>
      <c r="M105" s="284">
        <f>IF(ISBLANK(P3),"",K105/K92)</f>
        <v>0.11666666666666667</v>
      </c>
      <c r="N105" s="284"/>
      <c r="O105" s="141"/>
      <c r="P105" s="155"/>
      <c r="Q105" s="148"/>
      <c r="R105" s="286">
        <f>IF(ISBLANK(W3),"",COUNTIF(V12:V90,"=10"))</f>
        <v>7</v>
      </c>
      <c r="S105" s="286"/>
      <c r="T105" s="284">
        <f>IF(ISBLANK(W3),"",R105/R92)</f>
        <v>0.1044776119402985</v>
      </c>
      <c r="U105" s="284"/>
      <c r="V105" s="141"/>
      <c r="W105" s="155"/>
      <c r="X105" s="148"/>
      <c r="Y105" s="286">
        <f>IF(ISBLANK(AD3),"",COUNTIF(AC12:AC90,"=10"))</f>
        <v>8</v>
      </c>
      <c r="Z105" s="286"/>
      <c r="AA105" s="284">
        <f>IF(ISBLANK(AD3),"",Y105/Y92)</f>
        <v>0.12121212121212122</v>
      </c>
      <c r="AB105" s="284"/>
      <c r="AC105" s="141"/>
      <c r="AD105" s="155"/>
      <c r="AE105" s="148"/>
      <c r="AF105" s="286">
        <f>IF(ISBLANK(AK3),"",COUNTIF(AJ12:AJ90,"=10"))</f>
        <v>0</v>
      </c>
      <c r="AG105" s="286"/>
      <c r="AH105" s="284">
        <f>IF(ISBLANK(AK3),"",AF105/AF92)</f>
        <v>0</v>
      </c>
      <c r="AI105" s="284"/>
      <c r="AJ105" s="141"/>
      <c r="AK105" s="155"/>
      <c r="AL105" s="148"/>
      <c r="AM105" s="286">
        <f>IF(ISBLANK(AR3),"",COUNTIF(AQ12:AQ90,"=10"))</f>
        <v>29</v>
      </c>
      <c r="AN105" s="286"/>
      <c r="AO105" s="284">
        <f>IF(ISBLANK(AR3),"",AM105/AM92)</f>
        <v>0.46774193548387094</v>
      </c>
      <c r="AP105" s="284"/>
      <c r="AQ105" s="141"/>
      <c r="AR105" s="155"/>
      <c r="AS105" s="148"/>
      <c r="AT105" s="286">
        <f>IF(ISBLANK(AY3),"",COUNTIF(AX12:AX90,"=10"))</f>
        <v>4</v>
      </c>
      <c r="AU105" s="286"/>
      <c r="AV105" s="284">
        <f>IF(ISBLANK(AY3),"",AT105/AT92)</f>
        <v>7.407407407407407E-2</v>
      </c>
      <c r="AW105" s="284"/>
      <c r="AX105" s="141"/>
      <c r="AY105" s="155"/>
      <c r="AZ105" s="148"/>
      <c r="BA105" s="286">
        <f>IF(ISBLANK(BF3),"",COUNTIF(BE12:BE90,"=10"))</f>
        <v>0</v>
      </c>
      <c r="BB105" s="286"/>
      <c r="BC105" s="284">
        <f>IF(ISBLANK(BF3),"",BA105/BA92)</f>
        <v>0</v>
      </c>
      <c r="BD105" s="284"/>
      <c r="BE105" s="141"/>
      <c r="BF105" s="155"/>
      <c r="BG105" s="148"/>
      <c r="BH105" s="286">
        <f>IF(ISBLANK(BM3),"",COUNTIF(BL12:BL90,"=10"))</f>
        <v>13</v>
      </c>
      <c r="BI105" s="286"/>
      <c r="BJ105" s="284">
        <f>IF(ISBLANK(BM3),"",BH105/BH92)</f>
        <v>0.3611111111111111</v>
      </c>
      <c r="BK105" s="284"/>
      <c r="BL105" s="141"/>
      <c r="BM105" s="155"/>
      <c r="BN105" s="148"/>
      <c r="BO105" s="286">
        <f>IF(ISBLANK(BT3),"",COUNTIF(BS12:BS90,"=10"))</f>
        <v>22</v>
      </c>
      <c r="BP105" s="286"/>
      <c r="BQ105" s="284">
        <f>IF(ISBLANK(BT3),"",BO105/BO92)</f>
        <v>0.4</v>
      </c>
      <c r="BR105" s="284"/>
      <c r="BS105" s="141"/>
      <c r="BT105" s="155"/>
      <c r="BU105" s="148"/>
      <c r="BV105" s="286">
        <f>IF(ISBLANK(CA3),"",COUNTIF(BZ12:BZ90,"=10"))</f>
        <v>3</v>
      </c>
      <c r="BW105" s="286"/>
      <c r="BX105" s="284">
        <f>IF(ISBLANK(CA3),"",BV105/BV92)</f>
        <v>8.1081081081081086E-2</v>
      </c>
      <c r="BY105" s="284"/>
      <c r="BZ105" s="141"/>
      <c r="CA105" s="155"/>
      <c r="CB105" s="148"/>
      <c r="CC105" s="286">
        <f>IF(ISBLANK(CH3),"",COUNTIF(CG12:CG90,"=10"))</f>
        <v>2</v>
      </c>
      <c r="CD105" s="286"/>
      <c r="CE105" s="284">
        <f>IF(ISBLANK(CH3),"",CC105/CC92)</f>
        <v>3.8461538461538464E-2</v>
      </c>
      <c r="CF105" s="284"/>
      <c r="CG105" s="141"/>
      <c r="CH105" s="155"/>
      <c r="CI105" s="148"/>
      <c r="CJ105" s="286">
        <f>IF(ISBLANK(CO3),"",COUNTIF(CN12:CN90,"=10"))</f>
        <v>15</v>
      </c>
      <c r="CK105" s="286"/>
      <c r="CL105" s="284">
        <f>IF(ISBLANK(CO3),"",CJ105/CJ92)</f>
        <v>0.27272727272727271</v>
      </c>
      <c r="CM105" s="284"/>
      <c r="CN105" s="141"/>
      <c r="CO105" s="155"/>
      <c r="CP105" s="148"/>
      <c r="CQ105" s="286">
        <f>IF(ISBLANK(CV3),"",COUNTIF(CU12:CU90,"=10"))</f>
        <v>8</v>
      </c>
      <c r="CR105" s="286"/>
      <c r="CS105" s="284">
        <f>IF(ISBLANK(CV3),"",CQ105/CQ92)</f>
        <v>0.1702127659574468</v>
      </c>
      <c r="CT105" s="284"/>
      <c r="CU105" s="141"/>
      <c r="CV105" s="155"/>
      <c r="CW105" s="148"/>
      <c r="CX105" s="286">
        <f>IF(ISBLANK(DC3),"",COUNTIF(DB12:DB90,"=10"))</f>
        <v>0</v>
      </c>
      <c r="CY105" s="286"/>
      <c r="CZ105" s="284">
        <f>IF(ISBLANK(DC3),"",CX105/CX92)</f>
        <v>0</v>
      </c>
      <c r="DA105" s="284"/>
      <c r="DB105" s="141"/>
      <c r="DC105" s="155"/>
      <c r="DD105" s="148"/>
      <c r="DE105" s="286">
        <f>IF(ISBLANK(DJ3),"",COUNTIF(DI12:DI90,"=10"))</f>
        <v>3</v>
      </c>
      <c r="DF105" s="286"/>
      <c r="DG105" s="284">
        <f>IF(ISBLANK(DJ3),"",DE105/DE92)</f>
        <v>5.7692307692307696E-2</v>
      </c>
      <c r="DH105" s="284"/>
      <c r="DI105" s="141"/>
      <c r="DJ105" s="155"/>
      <c r="DK105" s="148"/>
      <c r="DL105" s="286">
        <f>IF(ISBLANK(DQ3),"",COUNTIF(DP12:DP90,"=10"))</f>
        <v>18</v>
      </c>
      <c r="DM105" s="286"/>
      <c r="DN105" s="284">
        <f>IF(ISBLANK(DQ3),"",DL105/DL92)</f>
        <v>0.35294117647058826</v>
      </c>
      <c r="DO105" s="284"/>
      <c r="DP105" s="141"/>
      <c r="DQ105" s="155"/>
      <c r="DR105" s="148"/>
      <c r="DS105" s="286">
        <f>IF(ISBLANK(DX3),"",COUNTIF(DW12:DW90,"=10"))</f>
        <v>0</v>
      </c>
      <c r="DT105" s="286"/>
      <c r="DU105" s="284">
        <f>IF(ISBLANK(DX3),"",DS105/DS92)</f>
        <v>0</v>
      </c>
      <c r="DV105" s="284"/>
      <c r="DW105" s="141"/>
      <c r="DX105" s="155"/>
      <c r="DY105" s="148"/>
      <c r="DZ105" s="286">
        <f>IF(ISBLANK(EE3),"",COUNTIF(ED12:ED90,"=10"))</f>
        <v>10</v>
      </c>
      <c r="EA105" s="286"/>
      <c r="EB105" s="284">
        <f>IF(ISBLANK(EE3),"",DZ105/DZ92)</f>
        <v>0.19607843137254902</v>
      </c>
      <c r="EC105" s="284"/>
      <c r="ED105" s="141"/>
      <c r="EE105" s="155"/>
      <c r="EF105" s="148"/>
      <c r="EG105" s="286">
        <f>IF(ISBLANK(EL3),"",COUNTIF(EK12:EK90,"=10"))</f>
        <v>0</v>
      </c>
      <c r="EH105" s="286"/>
      <c r="EI105" s="284">
        <f>IF(ISBLANK(EL3),"",EG105/EG92)</f>
        <v>0</v>
      </c>
      <c r="EJ105" s="284"/>
      <c r="EK105" s="141"/>
      <c r="EL105" s="155"/>
      <c r="EM105" s="148"/>
      <c r="EN105" s="286">
        <f>IF(ISBLANK(ES3),"",COUNTIF(ER12:ER90,"=10"))</f>
        <v>12</v>
      </c>
      <c r="EO105" s="286"/>
      <c r="EP105" s="284">
        <f>IF(ISBLANK(ES3),"",EN105/EN92)</f>
        <v>0.2608695652173913</v>
      </c>
      <c r="EQ105" s="284"/>
      <c r="ER105" s="141"/>
      <c r="ES105" s="155"/>
      <c r="ET105" s="148"/>
      <c r="EU105" s="286">
        <f>IF(ISBLANK(EZ3),"",COUNTIF(EY12:EY90,"=10"))</f>
        <v>19</v>
      </c>
      <c r="EV105" s="286"/>
      <c r="EW105" s="284">
        <f>IF(ISBLANK(EZ3),"",EU105/EU92)</f>
        <v>0.38</v>
      </c>
      <c r="EX105" s="284"/>
      <c r="EY105" s="141"/>
      <c r="EZ105" s="155"/>
      <c r="FA105" s="148"/>
      <c r="FB105" s="286">
        <f>IF(ISBLANK(FG3),"",COUNTIF(FF12:FF90,"=10"))</f>
        <v>0</v>
      </c>
      <c r="FC105" s="286"/>
      <c r="FD105" s="284">
        <f>IF(ISBLANK(FG3),"",FB105/FB92)</f>
        <v>0</v>
      </c>
      <c r="FE105" s="284"/>
      <c r="FF105" s="141"/>
      <c r="FG105" s="155"/>
      <c r="FH105" s="148"/>
      <c r="FI105" s="286">
        <f>IF(ISBLANK(FN3),"",COUNTIF(FM12:FM90,"=10"))</f>
        <v>18</v>
      </c>
      <c r="FJ105" s="286"/>
      <c r="FK105" s="284">
        <f>IF(ISBLANK(FN3),"",FI105/FI92)</f>
        <v>0.41860465116279072</v>
      </c>
      <c r="FL105" s="284"/>
      <c r="FM105" s="141"/>
      <c r="FN105" s="155"/>
      <c r="FO105" s="148"/>
      <c r="FP105" s="286">
        <f>IF(ISBLANK(FU3),"",COUNTIF(FT12:FT90,"=10"))</f>
        <v>7</v>
      </c>
      <c r="FQ105" s="286"/>
      <c r="FR105" s="284">
        <f>IF(ISBLANK(FU3),"",FP105/FP92)</f>
        <v>0.17073170731707318</v>
      </c>
      <c r="FS105" s="284"/>
      <c r="FT105" s="141"/>
      <c r="FU105" s="155"/>
      <c r="FV105" s="148"/>
      <c r="FW105" s="286">
        <f>IF(ISBLANK(GB3),"",COUNTIF(GA12:GA90,"=10"))</f>
        <v>14</v>
      </c>
      <c r="FX105" s="286"/>
      <c r="FY105" s="284">
        <f>IF(ISBLANK(GB3),"",FW105/FW92)</f>
        <v>0.35897435897435898</v>
      </c>
      <c r="FZ105" s="284"/>
      <c r="GA105" s="141"/>
      <c r="GB105" s="155"/>
      <c r="GC105" s="148"/>
      <c r="GD105" s="286">
        <f>IF(ISBLANK(GI3),"",COUNTIF(GH12:GH90,"=10"))</f>
        <v>14</v>
      </c>
      <c r="GE105" s="286"/>
      <c r="GF105" s="284">
        <f>IF(ISBLANK(GI3),"",GD105/GD92)</f>
        <v>0.32558139534883723</v>
      </c>
      <c r="GG105" s="284"/>
      <c r="GH105" s="141"/>
      <c r="GI105" s="155"/>
      <c r="GJ105" s="148"/>
      <c r="GK105" s="286">
        <f>IF(ISBLANK(GP3),"",COUNTIF(GO12:GO90,"=10"))</f>
        <v>0</v>
      </c>
      <c r="GL105" s="286"/>
      <c r="GM105" s="284">
        <f>IF(ISBLANK(GP3),"",GK105/GK92)</f>
        <v>0</v>
      </c>
      <c r="GN105" s="284"/>
      <c r="GO105" s="141"/>
      <c r="GP105" s="155"/>
      <c r="GQ105" s="148"/>
      <c r="GR105" s="286">
        <f>IF(ISBLANK(GW3),"",COUNTIF(GV12:GV90,"=10"))</f>
        <v>10</v>
      </c>
      <c r="GS105" s="286"/>
      <c r="GT105" s="284">
        <f>IF(ISBLANK(GW3),"",GR105/GR92)</f>
        <v>0.25</v>
      </c>
      <c r="GU105" s="284"/>
      <c r="GV105" s="141"/>
      <c r="GW105" s="155"/>
      <c r="GX105" s="148"/>
      <c r="GY105" s="286">
        <f>IF(ISBLANK(HD3),"",COUNTIF(HC12:HC90,"=10"))</f>
        <v>9</v>
      </c>
      <c r="GZ105" s="286"/>
      <c r="HA105" s="284">
        <f>IF(ISBLANK(HD3),"",GY105/GY92)</f>
        <v>0.22500000000000001</v>
      </c>
      <c r="HB105" s="284"/>
      <c r="HC105" s="141"/>
      <c r="HD105" s="155"/>
      <c r="HE105" s="148"/>
      <c r="HF105" s="286">
        <f>IF(ISBLANK(HK3),"",COUNTIF(HJ12:HJ90,"=10"))</f>
        <v>2</v>
      </c>
      <c r="HG105" s="286"/>
      <c r="HH105" s="284">
        <f>IF(ISBLANK(HK3),"",HF105/HF92)</f>
        <v>4.5454545454545456E-2</v>
      </c>
      <c r="HI105" s="284"/>
      <c r="HJ105" s="141"/>
      <c r="HK105" s="155"/>
      <c r="HL105" s="148"/>
      <c r="HM105" s="286">
        <f>IF(ISBLANK(HR3),"",COUNTIF(HQ12:HQ90,"=10"))</f>
        <v>2</v>
      </c>
      <c r="HN105" s="286"/>
      <c r="HO105" s="284">
        <f>IF(ISBLANK(HR3),"",HM105/HM92)</f>
        <v>5.5555555555555552E-2</v>
      </c>
      <c r="HP105" s="284"/>
      <c r="HQ105" s="141"/>
      <c r="HR105" s="155"/>
      <c r="HS105" s="148"/>
      <c r="HT105" s="286" t="str">
        <f>IF(ISBLANK(HY3),"",COUNTIF(HX12:HX90,"=10"))</f>
        <v/>
      </c>
      <c r="HU105" s="286"/>
      <c r="HV105" s="284" t="str">
        <f>IF(ISBLANK(HY3),"",HT105/HT92)</f>
        <v/>
      </c>
      <c r="HW105" s="284"/>
      <c r="HX105" s="141"/>
      <c r="HY105" s="155"/>
      <c r="HZ105" s="148"/>
      <c r="IA105" s="286">
        <f>IF(ISBLANK(IF3),"",COUNTIF(IE12:IE90,"=10"))</f>
        <v>8</v>
      </c>
      <c r="IB105" s="286"/>
      <c r="IC105" s="284">
        <f>IF(ISBLANK(IF3),"",IA105/IA92)</f>
        <v>0.21621621621621623</v>
      </c>
      <c r="ID105" s="284"/>
      <c r="IE105" s="141"/>
      <c r="IF105" s="155"/>
      <c r="IG105" s="148"/>
      <c r="IH105" s="286" t="str">
        <f>IF(ISBLANK(IM3),"",COUNTIF(IL12:IL90,"=10"))</f>
        <v/>
      </c>
      <c r="II105" s="286"/>
      <c r="IJ105" s="284" t="str">
        <f>IF(ISBLANK(IM3),"",IH105/IH92)</f>
        <v/>
      </c>
      <c r="IK105" s="284"/>
      <c r="IL105" s="141"/>
      <c r="IM105" s="155"/>
      <c r="IN105" s="148"/>
      <c r="IO105" s="286">
        <f>IF(ISBLANK(IT3),"",COUNTIF(IS12:IS90,"=10"))</f>
        <v>0</v>
      </c>
      <c r="IP105" s="286"/>
      <c r="IQ105" s="284">
        <f>IF(ISBLANK(IT3),"",IO105/IO92)</f>
        <v>0</v>
      </c>
      <c r="IR105" s="284"/>
      <c r="IS105" s="141"/>
      <c r="IT105" s="155"/>
      <c r="IU105" s="148"/>
      <c r="IV105" s="286">
        <f>IF(ISBLANK(JA3),"",COUNTIF(IZ12:IZ90,"=10"))</f>
        <v>16</v>
      </c>
      <c r="IW105" s="286"/>
      <c r="IX105" s="284">
        <f>IF(ISBLANK(JA3),"",IV105/IV92)</f>
        <v>0.38095238095238093</v>
      </c>
      <c r="IY105" s="284"/>
      <c r="IZ105" s="141"/>
      <c r="JA105" s="155"/>
      <c r="JB105" s="148"/>
      <c r="JC105" s="286">
        <f>IF(ISBLANK(JH3),"",COUNTIF(JG12:JG90,"=10"))</f>
        <v>0</v>
      </c>
      <c r="JD105" s="286"/>
      <c r="JE105" s="284">
        <f>IF(ISBLANK(JH3),"",JC105/JC92)</f>
        <v>0</v>
      </c>
      <c r="JF105" s="284"/>
      <c r="JG105" s="141"/>
      <c r="JH105" s="155"/>
      <c r="JI105" s="148"/>
      <c r="JJ105" s="286">
        <f>IF(ISBLANK(JO3),"",COUNTIF(JN12:JN90,"=10"))</f>
        <v>15</v>
      </c>
      <c r="JK105" s="286"/>
      <c r="JL105" s="284">
        <f>IF(ISBLANK(JO3),"",JJ105/JJ92)</f>
        <v>0.36585365853658536</v>
      </c>
      <c r="JM105" s="284"/>
      <c r="JN105" s="141"/>
      <c r="JO105" s="155"/>
      <c r="JP105" s="148"/>
      <c r="JQ105" s="286">
        <f>IF(ISBLANK(JV3),"",COUNTIF(JU12:JU90,"=10"))</f>
        <v>2</v>
      </c>
      <c r="JR105" s="286"/>
      <c r="JS105" s="284">
        <f>IF(ISBLANK(JV3),"",JQ105/JQ92)</f>
        <v>4.878048780487805E-2</v>
      </c>
      <c r="JT105" s="284"/>
      <c r="JU105" s="141"/>
      <c r="JV105" s="155"/>
      <c r="JW105" s="148"/>
      <c r="JX105" s="286" t="str">
        <f>IF(ISBLANK(KC3),"",COUNTIF(KB12:KB90,"=10"))</f>
        <v/>
      </c>
      <c r="JY105" s="286"/>
      <c r="JZ105" s="284" t="str">
        <f>IF(ISBLANK(KC3),"",JX105/JX92)</f>
        <v/>
      </c>
      <c r="KA105" s="284"/>
      <c r="KB105" s="141"/>
      <c r="KC105" s="155"/>
      <c r="KD105" s="148"/>
      <c r="KE105" s="286" t="str">
        <f>IF(ISBLANK(KJ3),"",COUNTIF(KI12:KI90,"=10"))</f>
        <v/>
      </c>
      <c r="KF105" s="286"/>
      <c r="KG105" s="284" t="str">
        <f>IF(ISBLANK(KJ3),"",KE105/KE92)</f>
        <v/>
      </c>
      <c r="KH105" s="284"/>
      <c r="KI105" s="141"/>
      <c r="KJ105" s="155"/>
      <c r="KK105" s="148"/>
      <c r="KL105" s="286">
        <f>IF(ISBLANK(KQ3),"",COUNTIF(KP12:KP90,"=10"))</f>
        <v>0</v>
      </c>
      <c r="KM105" s="286"/>
      <c r="KN105" s="284">
        <f>IF(ISBLANK(KQ3),"",KL105/KL92)</f>
        <v>0</v>
      </c>
      <c r="KO105" s="284"/>
      <c r="KP105" s="141"/>
      <c r="KQ105" s="155"/>
      <c r="KR105" s="148"/>
      <c r="KS105" s="286">
        <f>IF(ISBLANK(KX3),"",COUNTIF(KW12:KW90,"=10"))</f>
        <v>4</v>
      </c>
      <c r="KT105" s="286"/>
      <c r="KU105" s="284">
        <f>IF(ISBLANK(KX3),"",KS105/KS92)</f>
        <v>0.1</v>
      </c>
      <c r="KV105" s="284"/>
      <c r="KW105" s="141"/>
      <c r="KX105" s="155"/>
      <c r="KY105" s="149"/>
      <c r="KZ105" s="286">
        <f>IF(ISBLANK(LE3),"",COUNTIF(LD12:LD90,"=10"))</f>
        <v>0</v>
      </c>
      <c r="LA105" s="286"/>
      <c r="LB105" s="284">
        <f>IF(ISBLANK(LE3),"",KZ105/KZ92)</f>
        <v>0</v>
      </c>
      <c r="LC105" s="284"/>
      <c r="LD105" s="141"/>
      <c r="LE105" s="155"/>
      <c r="LF105" s="148"/>
      <c r="LG105" s="286">
        <f>IF(ISBLANK(LL3),"",COUNTIF(LK12:LK90,"=10"))</f>
        <v>6</v>
      </c>
      <c r="LH105" s="286"/>
      <c r="LI105" s="284">
        <f>IF(ISBLANK(LL3),"",LG105/LG92)</f>
        <v>0.15</v>
      </c>
      <c r="LJ105" s="284"/>
      <c r="LK105" s="141"/>
      <c r="LL105" s="155"/>
      <c r="LM105" s="148"/>
      <c r="LN105" s="286" t="str">
        <f>IF(ISBLANK(LS3),"",COUNTIF(LR12:LR90,"=10"))</f>
        <v/>
      </c>
      <c r="LO105" s="286"/>
      <c r="LP105" s="284" t="str">
        <f>IF(ISBLANK(LS3),"",LN105/LN92)</f>
        <v/>
      </c>
      <c r="LQ105" s="284"/>
      <c r="LR105" s="141"/>
      <c r="LS105" s="155"/>
      <c r="LT105" s="148"/>
      <c r="LU105" s="286">
        <f>IF(ISBLANK(LZ3),"",COUNTIF(LY12:LY90,"=10"))</f>
        <v>2</v>
      </c>
      <c r="LV105" s="286"/>
      <c r="LW105" s="284">
        <f>IF(ISBLANK(LZ3),"",LU105/LU92)</f>
        <v>5.2631578947368418E-2</v>
      </c>
      <c r="LX105" s="284"/>
      <c r="LY105" s="141"/>
      <c r="LZ105" s="155"/>
      <c r="MA105" s="148"/>
      <c r="MB105" s="286">
        <f>IF(ISBLANK(MG3),"",COUNTIF(MF12:MF90,"=10"))</f>
        <v>9</v>
      </c>
      <c r="MC105" s="286"/>
      <c r="MD105" s="284">
        <f>IF(ISBLANK(MG3),"",MB105/MB92)</f>
        <v>0.26470588235294118</v>
      </c>
      <c r="ME105" s="284"/>
      <c r="MF105" s="141"/>
      <c r="MG105" s="155"/>
      <c r="MH105" s="148"/>
      <c r="MI105" s="286" t="str">
        <f>IF(ISBLANK(MN3),"",COUNTIF(MM12:MM90,"=10"))</f>
        <v/>
      </c>
      <c r="MJ105" s="286"/>
      <c r="MK105" s="284" t="str">
        <f>IF(ISBLANK(MN3),"",MI105/MI92)</f>
        <v/>
      </c>
      <c r="ML105" s="284"/>
      <c r="MM105" s="141"/>
      <c r="MN105" s="155"/>
      <c r="MO105" s="148"/>
      <c r="MP105" s="286">
        <f>IF(ISBLANK(MU3),"",COUNTIF(MT12:MT90,"=10"))</f>
        <v>0</v>
      </c>
      <c r="MQ105" s="286"/>
      <c r="MR105" s="284">
        <f>IF(ISBLANK(MU3),"",MP105/MP92)</f>
        <v>0</v>
      </c>
      <c r="MS105" s="284"/>
      <c r="MT105" s="141"/>
      <c r="MU105" s="155"/>
      <c r="MV105" s="148"/>
      <c r="MW105" s="286" t="str">
        <f>IF(ISBLANK(NB3),"",COUNTIF(NA12:NA90,"=10"))</f>
        <v/>
      </c>
      <c r="MX105" s="286"/>
      <c r="MY105" s="284" t="str">
        <f>IF(ISBLANK(NB3),"",MW105/MW92)</f>
        <v/>
      </c>
      <c r="MZ105" s="284"/>
      <c r="NA105" s="141"/>
      <c r="NB105" s="155"/>
      <c r="NC105" s="148"/>
      <c r="ND105" s="286">
        <f>IF(ISBLANK(NI3),"",COUNTIF(NH12:NH90,"=10"))</f>
        <v>2</v>
      </c>
      <c r="NE105" s="286"/>
      <c r="NF105" s="284">
        <f>IF(ISBLANK(NI3),"",ND105/ND92)</f>
        <v>6.25E-2</v>
      </c>
      <c r="NG105" s="284"/>
      <c r="NH105" s="141"/>
      <c r="NI105" s="155"/>
      <c r="NJ105" s="148"/>
      <c r="NK105" s="286" t="str">
        <f>IF(ISBLANK(NP3),"",COUNTIF(NO12:NO90,"=10"))</f>
        <v/>
      </c>
      <c r="NL105" s="286"/>
      <c r="NM105" s="284" t="str">
        <f>IF(ISBLANK(NP3),"",NK105/NK92)</f>
        <v/>
      </c>
      <c r="NN105" s="284"/>
      <c r="NO105" s="141"/>
      <c r="NP105" s="155"/>
      <c r="NQ105" s="148"/>
      <c r="NR105" s="286">
        <f>IF(ISBLANK(NW3),"",COUNTIF(NV12:NV90,"=10"))</f>
        <v>15</v>
      </c>
      <c r="NS105" s="286"/>
      <c r="NT105" s="284">
        <f>IF(ISBLANK(NW3),"",NR105/NR92)</f>
        <v>0.42857142857142855</v>
      </c>
      <c r="NU105" s="284"/>
      <c r="NV105" s="141"/>
      <c r="NW105" s="155"/>
      <c r="NX105" s="148"/>
      <c r="NY105" s="286">
        <f>IF(ISBLANK(OD3),"",COUNTIF(OC12:OC90,"=10"))</f>
        <v>2</v>
      </c>
      <c r="NZ105" s="286"/>
      <c r="OA105" s="284">
        <f>IF(ISBLANK(OD3),"",NY105/NY92)</f>
        <v>5.7142857142857141E-2</v>
      </c>
      <c r="OB105" s="284"/>
      <c r="OC105" s="141"/>
      <c r="OD105" s="155"/>
      <c r="OE105" s="148"/>
      <c r="OF105" s="286">
        <f>IF(ISBLANK(OK3),"",COUNTIF(OJ12:OJ90,"=10"))</f>
        <v>12</v>
      </c>
      <c r="OG105" s="286"/>
      <c r="OH105" s="284">
        <f>IF(ISBLANK(OK3),"",OF105/OF92)</f>
        <v>0.30769230769230771</v>
      </c>
      <c r="OI105" s="284"/>
      <c r="OJ105" s="141"/>
      <c r="OK105" s="155"/>
      <c r="OL105" s="148"/>
      <c r="OM105" s="286" t="str">
        <f>IF(ISBLANK(OR3),"",COUNTIF(OQ12:OQ90,"=10"))</f>
        <v/>
      </c>
      <c r="ON105" s="286"/>
      <c r="OO105" s="284" t="str">
        <f>IF(ISBLANK(OR3),"",OM105/OM92)</f>
        <v/>
      </c>
      <c r="OP105" s="284"/>
      <c r="OQ105" s="141"/>
      <c r="OR105" s="155"/>
      <c r="OS105" s="148"/>
      <c r="OT105" s="286">
        <f>IF(ISBLANK(OY3),"",COUNTIF(OX12:OX90,"=10"))</f>
        <v>21</v>
      </c>
      <c r="OU105" s="286"/>
      <c r="OV105" s="284">
        <f>IF(ISBLANK(OY3),"",OT105/OT92)</f>
        <v>0.55263157894736847</v>
      </c>
      <c r="OW105" s="284"/>
      <c r="OX105" s="141"/>
      <c r="OY105" s="155"/>
      <c r="OZ105" s="148"/>
      <c r="PA105" s="286" t="str">
        <f>IF(ISBLANK(PF3),"",COUNTIF(PE12:PE90,"=10"))</f>
        <v/>
      </c>
      <c r="PB105" s="286"/>
      <c r="PC105" s="284" t="str">
        <f>IF(ISBLANK(PF3),"",PA105/PA92)</f>
        <v/>
      </c>
      <c r="PD105" s="284"/>
      <c r="PE105" s="141"/>
      <c r="PF105" s="155"/>
      <c r="PG105" s="148"/>
      <c r="PH105" s="286">
        <f>IF(ISBLANK(PM3),"",COUNTIF(PL12:PL90,"=10"))</f>
        <v>8</v>
      </c>
      <c r="PI105" s="286"/>
      <c r="PJ105" s="284">
        <f>IF(ISBLANK(PM3),"",PH105/PH92)</f>
        <v>0.25</v>
      </c>
      <c r="PK105" s="284"/>
      <c r="PL105" s="141"/>
      <c r="PM105" s="155"/>
      <c r="PN105" s="148"/>
      <c r="PO105" s="286" t="str">
        <f>IF(ISBLANK(PT3),"",COUNTIF(PS12:PS90,"=10"))</f>
        <v/>
      </c>
      <c r="PP105" s="286"/>
      <c r="PQ105" s="284" t="str">
        <f>IF(ISBLANK(PT3),"",PO105/PO92)</f>
        <v/>
      </c>
      <c r="PR105" s="284"/>
      <c r="PS105" s="141"/>
      <c r="PT105" s="155"/>
      <c r="PU105" s="148"/>
      <c r="PV105" s="286" t="str">
        <f>IF(ISBLANK(QA3),"",COUNTIF(PZ12:PZ90,"=10"))</f>
        <v/>
      </c>
      <c r="PW105" s="286"/>
      <c r="PX105" s="284" t="str">
        <f>IF(ISBLANK(QA3),"",PV105/PV92)</f>
        <v/>
      </c>
      <c r="PY105" s="284"/>
      <c r="PZ105" s="141"/>
      <c r="QA105" s="155"/>
      <c r="QB105" s="148"/>
      <c r="QC105" s="286" t="str">
        <f>IF(ISBLANK(QH3),"",COUNTIF(QG12:QG90,"=10"))</f>
        <v/>
      </c>
      <c r="QD105" s="286"/>
      <c r="QE105" s="284" t="str">
        <f>IF(ISBLANK(QH3),"",QC105/QC92)</f>
        <v/>
      </c>
      <c r="QF105" s="284"/>
      <c r="QG105" s="141"/>
      <c r="QH105" s="155"/>
      <c r="QI105" s="130"/>
      <c r="QJ105" s="130"/>
    </row>
    <row r="106" spans="1:452" ht="15" customHeight="1" x14ac:dyDescent="0.2">
      <c r="A106" s="333"/>
      <c r="B106" s="150" t="s">
        <v>309</v>
      </c>
      <c r="C106" s="144"/>
      <c r="D106" s="286">
        <f>IF(ISBLANK(I3),"",COUNTIF(I12:I90,"&gt;=100"))</f>
        <v>1</v>
      </c>
      <c r="E106" s="286"/>
      <c r="F106" s="284">
        <f>IF(ISBLANK(I3),"",D106/D92)</f>
        <v>1.7543859649122806E-2</v>
      </c>
      <c r="G106" s="284"/>
      <c r="H106" s="141"/>
      <c r="I106" s="155"/>
      <c r="J106" s="147"/>
      <c r="K106" s="286">
        <f>IF(ISBLANK(P3),"",COUNTIF(P12:P90,"&gt;=100"))</f>
        <v>0</v>
      </c>
      <c r="L106" s="286"/>
      <c r="M106" s="284">
        <f>IF(ISBLANK(P3),"",K106/K92)</f>
        <v>0</v>
      </c>
      <c r="N106" s="284"/>
      <c r="O106" s="141"/>
      <c r="P106" s="155"/>
      <c r="Q106" s="148"/>
      <c r="R106" s="286">
        <f>IF(ISBLANK(W3),"",COUNTIF(W12:W90,"&gt;=100"))</f>
        <v>0</v>
      </c>
      <c r="S106" s="286"/>
      <c r="T106" s="284">
        <f>IF(ISBLANK(W3),"",R106/R92)</f>
        <v>0</v>
      </c>
      <c r="U106" s="284"/>
      <c r="V106" s="141"/>
      <c r="W106" s="155"/>
      <c r="X106" s="148"/>
      <c r="Y106" s="286">
        <f>IF(ISBLANK(AD3),"",COUNTIF(AD12:AD90,"&gt;=100"))</f>
        <v>0</v>
      </c>
      <c r="Z106" s="286"/>
      <c r="AA106" s="284">
        <f>IF(ISBLANK(AD3),"",Y106/Y92)</f>
        <v>0</v>
      </c>
      <c r="AB106" s="284"/>
      <c r="AC106" s="141"/>
      <c r="AD106" s="155"/>
      <c r="AE106" s="148"/>
      <c r="AF106" s="286">
        <f>IF(ISBLANK(AK3),"",COUNTIF(AK12:AK90,"&gt;=100"))</f>
        <v>0</v>
      </c>
      <c r="AG106" s="286"/>
      <c r="AH106" s="284">
        <f>IF(ISBLANK(AK3),"",AF106/AF92)</f>
        <v>0</v>
      </c>
      <c r="AI106" s="284"/>
      <c r="AJ106" s="141"/>
      <c r="AK106" s="155"/>
      <c r="AL106" s="148"/>
      <c r="AM106" s="286">
        <f>IF(ISBLANK(AR3),"",COUNTIF(AR12:AR90,"&gt;=100"))</f>
        <v>0</v>
      </c>
      <c r="AN106" s="286"/>
      <c r="AO106" s="284">
        <f>IF(ISBLANK(AR3),"",AM106/AM92)</f>
        <v>0</v>
      </c>
      <c r="AP106" s="284"/>
      <c r="AQ106" s="141"/>
      <c r="AR106" s="155"/>
      <c r="AS106" s="148"/>
      <c r="AT106" s="286">
        <f>IF(ISBLANK(AY3),"",COUNTIF(AY12:AY90,"&gt;=100"))</f>
        <v>0</v>
      </c>
      <c r="AU106" s="286"/>
      <c r="AV106" s="284">
        <f>IF(ISBLANK(AY3),"",AT106/AT92)</f>
        <v>0</v>
      </c>
      <c r="AW106" s="284"/>
      <c r="AX106" s="141"/>
      <c r="AY106" s="155"/>
      <c r="AZ106" s="148"/>
      <c r="BA106" s="286">
        <f>IF(ISBLANK(BF3),"",COUNTIF(BF12:BF90,"&gt;=100"))</f>
        <v>0</v>
      </c>
      <c r="BB106" s="286"/>
      <c r="BC106" s="284">
        <f>IF(ISBLANK(BF3),"",BA106/BA92)</f>
        <v>0</v>
      </c>
      <c r="BD106" s="284"/>
      <c r="BE106" s="141"/>
      <c r="BF106" s="155"/>
      <c r="BG106" s="148"/>
      <c r="BH106" s="286">
        <f>IF(ISBLANK(BM3),"",COUNTIF(BM12:BM90,"&gt;=100"))</f>
        <v>1</v>
      </c>
      <c r="BI106" s="286"/>
      <c r="BJ106" s="284">
        <f>IF(ISBLANK(BM3),"",BH106/BH92)</f>
        <v>2.7777777777777776E-2</v>
      </c>
      <c r="BK106" s="284"/>
      <c r="BL106" s="141"/>
      <c r="BM106" s="155"/>
      <c r="BN106" s="148"/>
      <c r="BO106" s="286">
        <f>IF(ISBLANK(BT3),"",COUNTIF(BT12:BT90,"&gt;=100"))</f>
        <v>0</v>
      </c>
      <c r="BP106" s="286"/>
      <c r="BQ106" s="284">
        <f>IF(ISBLANK(BT3),"",BO106/BO92)</f>
        <v>0</v>
      </c>
      <c r="BR106" s="284"/>
      <c r="BS106" s="141"/>
      <c r="BT106" s="155"/>
      <c r="BU106" s="148"/>
      <c r="BV106" s="286">
        <f>IF(ISBLANK(CA3),"",COUNTIF(CA12:CA90,"&gt;=100"))</f>
        <v>0</v>
      </c>
      <c r="BW106" s="286"/>
      <c r="BX106" s="284">
        <f>IF(ISBLANK(CA3),"",BV106/BV92)</f>
        <v>0</v>
      </c>
      <c r="BY106" s="284"/>
      <c r="BZ106" s="141"/>
      <c r="CA106" s="155"/>
      <c r="CB106" s="148"/>
      <c r="CC106" s="286">
        <f>IF(ISBLANK(CH3),"",COUNTIF(CH12:CH90,"&gt;=100"))</f>
        <v>0</v>
      </c>
      <c r="CD106" s="286"/>
      <c r="CE106" s="284">
        <f>IF(ISBLANK(CH3),"",CC106/CC92)</f>
        <v>0</v>
      </c>
      <c r="CF106" s="284"/>
      <c r="CG106" s="141"/>
      <c r="CH106" s="155"/>
      <c r="CI106" s="148"/>
      <c r="CJ106" s="286">
        <f>IF(ISBLANK(CO3),"",COUNTIF(CO12:CO90,"&gt;=100"))</f>
        <v>0</v>
      </c>
      <c r="CK106" s="286"/>
      <c r="CL106" s="284">
        <f>IF(ISBLANK(CO3),"",CJ106/CJ92)</f>
        <v>0</v>
      </c>
      <c r="CM106" s="284"/>
      <c r="CN106" s="141"/>
      <c r="CO106" s="155"/>
      <c r="CP106" s="148"/>
      <c r="CQ106" s="286">
        <f>IF(ISBLANK(CV3),"",COUNTIF(CV12:CV90,"&gt;=100"))</f>
        <v>0</v>
      </c>
      <c r="CR106" s="286"/>
      <c r="CS106" s="284">
        <f>IF(ISBLANK(CV3),"",CQ106/CQ92)</f>
        <v>0</v>
      </c>
      <c r="CT106" s="284"/>
      <c r="CU106" s="141"/>
      <c r="CV106" s="155"/>
      <c r="CW106" s="148"/>
      <c r="CX106" s="286">
        <f>IF(ISBLANK(DC3),"",COUNTIF(DC12:DC90,"&gt;=100"))</f>
        <v>0</v>
      </c>
      <c r="CY106" s="286"/>
      <c r="CZ106" s="284">
        <f>IF(ISBLANK(DC3),"",CX106/CX92)</f>
        <v>0</v>
      </c>
      <c r="DA106" s="284"/>
      <c r="DB106" s="141"/>
      <c r="DC106" s="155"/>
      <c r="DD106" s="148"/>
      <c r="DE106" s="286">
        <f>IF(ISBLANK(DJ3),"",COUNTIF(DJ12:DJ90,"&gt;=100"))</f>
        <v>0</v>
      </c>
      <c r="DF106" s="286"/>
      <c r="DG106" s="284">
        <f>IF(ISBLANK(DJ3),"",DE106/DE92)</f>
        <v>0</v>
      </c>
      <c r="DH106" s="284"/>
      <c r="DI106" s="141"/>
      <c r="DJ106" s="155"/>
      <c r="DK106" s="148"/>
      <c r="DL106" s="286">
        <f>IF(ISBLANK(DQ3),"",COUNTIF(DQ12:DQ90,"&gt;=100"))</f>
        <v>0</v>
      </c>
      <c r="DM106" s="286"/>
      <c r="DN106" s="284">
        <f>IF(ISBLANK(DQ3),"",DL106/DL92)</f>
        <v>0</v>
      </c>
      <c r="DO106" s="284"/>
      <c r="DP106" s="141"/>
      <c r="DQ106" s="155"/>
      <c r="DR106" s="148"/>
      <c r="DS106" s="286">
        <f>IF(ISBLANK(DX3),"",COUNTIF(DX12:DX90,"&gt;=100"))</f>
        <v>0</v>
      </c>
      <c r="DT106" s="286"/>
      <c r="DU106" s="284">
        <f>IF(ISBLANK(DX3),"",DS106/DS92)</f>
        <v>0</v>
      </c>
      <c r="DV106" s="284"/>
      <c r="DW106" s="141"/>
      <c r="DX106" s="155"/>
      <c r="DY106" s="148"/>
      <c r="DZ106" s="286">
        <f>IF(ISBLANK(EE3),"",COUNTIF(EE12:EE90,"&gt;=100"))</f>
        <v>0</v>
      </c>
      <c r="EA106" s="286"/>
      <c r="EB106" s="284">
        <f>IF(ISBLANK(EE3),"",DZ106/DZ92)</f>
        <v>0</v>
      </c>
      <c r="EC106" s="284"/>
      <c r="ED106" s="141"/>
      <c r="EE106" s="155"/>
      <c r="EF106" s="148"/>
      <c r="EG106" s="286">
        <f>IF(ISBLANK(EL3),"",COUNTIF(EL12:EL90,"&gt;=100"))</f>
        <v>0</v>
      </c>
      <c r="EH106" s="286"/>
      <c r="EI106" s="284">
        <f>IF(ISBLANK(EL3),"",EG106/EG92)</f>
        <v>0</v>
      </c>
      <c r="EJ106" s="284"/>
      <c r="EK106" s="141"/>
      <c r="EL106" s="155"/>
      <c r="EM106" s="148"/>
      <c r="EN106" s="286">
        <f>IF(ISBLANK(ES3),"",COUNTIF(ES12:ES90,"&gt;=100"))</f>
        <v>0</v>
      </c>
      <c r="EO106" s="286"/>
      <c r="EP106" s="284">
        <f>IF(ISBLANK(ES3),"",EN106/EN92)</f>
        <v>0</v>
      </c>
      <c r="EQ106" s="284"/>
      <c r="ER106" s="141"/>
      <c r="ES106" s="155"/>
      <c r="ET106" s="148"/>
      <c r="EU106" s="286">
        <f>IF(ISBLANK(EZ3),"",COUNTIF(EZ12:EZ90,"&gt;=100"))</f>
        <v>1</v>
      </c>
      <c r="EV106" s="286"/>
      <c r="EW106" s="284">
        <f>IF(ISBLANK(EZ3),"",EU106/EU92)</f>
        <v>0.02</v>
      </c>
      <c r="EX106" s="284"/>
      <c r="EY106" s="141"/>
      <c r="EZ106" s="155"/>
      <c r="FA106" s="148"/>
      <c r="FB106" s="286">
        <f>IF(ISBLANK(FG3),"",COUNTIF(FG12:FG90,"&gt;=100"))</f>
        <v>0</v>
      </c>
      <c r="FC106" s="286"/>
      <c r="FD106" s="284">
        <f>IF(ISBLANK(FG3),"",FB106/FB92)</f>
        <v>0</v>
      </c>
      <c r="FE106" s="284"/>
      <c r="FF106" s="141"/>
      <c r="FG106" s="155"/>
      <c r="FH106" s="148"/>
      <c r="FI106" s="286">
        <f>IF(ISBLANK(FN3),"",COUNTIF(FN12:FN90,"&gt;=100"))</f>
        <v>1</v>
      </c>
      <c r="FJ106" s="286"/>
      <c r="FK106" s="284">
        <f>IF(ISBLANK(FN3),"",FI106/FI92)</f>
        <v>2.3255813953488372E-2</v>
      </c>
      <c r="FL106" s="284"/>
      <c r="FM106" s="141"/>
      <c r="FN106" s="155"/>
      <c r="FO106" s="148"/>
      <c r="FP106" s="286">
        <f>IF(ISBLANK(FU3),"",COUNTIF(FU12:FU90,"&gt;=100"))</f>
        <v>0</v>
      </c>
      <c r="FQ106" s="286"/>
      <c r="FR106" s="284">
        <f>IF(ISBLANK(FU3),"",FP106/FP92)</f>
        <v>0</v>
      </c>
      <c r="FS106" s="284"/>
      <c r="FT106" s="141"/>
      <c r="FU106" s="155"/>
      <c r="FV106" s="148"/>
      <c r="FW106" s="286">
        <f>IF(ISBLANK(GB3),"",COUNTIF(GB12:GB90,"&gt;=100"))</f>
        <v>3</v>
      </c>
      <c r="FX106" s="286"/>
      <c r="FY106" s="284">
        <f>IF(ISBLANK(GB3),"",FW106/FW92)</f>
        <v>7.6923076923076927E-2</v>
      </c>
      <c r="FZ106" s="284"/>
      <c r="GA106" s="141"/>
      <c r="GB106" s="155"/>
      <c r="GC106" s="148"/>
      <c r="GD106" s="286">
        <f>IF(ISBLANK(GI3),"",COUNTIF(GI12:GI90,"&gt;=100"))</f>
        <v>0</v>
      </c>
      <c r="GE106" s="286"/>
      <c r="GF106" s="284">
        <f>IF(ISBLANK(GI3),"",GD106/GD92)</f>
        <v>0</v>
      </c>
      <c r="GG106" s="284"/>
      <c r="GH106" s="141"/>
      <c r="GI106" s="155"/>
      <c r="GJ106" s="148"/>
      <c r="GK106" s="286">
        <f>IF(ISBLANK(GP3),"",COUNTIF(GP12:GP90,"&gt;=100"))</f>
        <v>0</v>
      </c>
      <c r="GL106" s="286"/>
      <c r="GM106" s="284">
        <f>IF(ISBLANK(GP3),"",GK106/GK92)</f>
        <v>0</v>
      </c>
      <c r="GN106" s="284"/>
      <c r="GO106" s="141"/>
      <c r="GP106" s="155"/>
      <c r="GQ106" s="148"/>
      <c r="GR106" s="286">
        <f>IF(ISBLANK(GW3),"",COUNTIF(GW12:GW90,"&gt;=100"))</f>
        <v>0</v>
      </c>
      <c r="GS106" s="286"/>
      <c r="GT106" s="284">
        <f>IF(ISBLANK(GW3),"",GR106/GR92)</f>
        <v>0</v>
      </c>
      <c r="GU106" s="284"/>
      <c r="GV106" s="141"/>
      <c r="GW106" s="155"/>
      <c r="GX106" s="148"/>
      <c r="GY106" s="286">
        <f>IF(ISBLANK(HD3),"",COUNTIF(HD12:HD90,"&gt;=100"))</f>
        <v>0</v>
      </c>
      <c r="GZ106" s="286"/>
      <c r="HA106" s="284">
        <f>IF(ISBLANK(HD3),"",GY106/GY92)</f>
        <v>0</v>
      </c>
      <c r="HB106" s="284"/>
      <c r="HC106" s="141"/>
      <c r="HD106" s="155"/>
      <c r="HE106" s="148"/>
      <c r="HF106" s="286">
        <f>IF(ISBLANK(HK3),"",COUNTIF(HK12:HK90,"&gt;=100"))</f>
        <v>0</v>
      </c>
      <c r="HG106" s="286"/>
      <c r="HH106" s="284">
        <f>IF(ISBLANK(HK3),"",HF106/HF92)</f>
        <v>0</v>
      </c>
      <c r="HI106" s="284"/>
      <c r="HJ106" s="141"/>
      <c r="HK106" s="155"/>
      <c r="HL106" s="148"/>
      <c r="HM106" s="286">
        <f>IF(ISBLANK(HR3),"",COUNTIF(HR12:HR90,"&gt;=100"))</f>
        <v>0</v>
      </c>
      <c r="HN106" s="286"/>
      <c r="HO106" s="284">
        <f>IF(ISBLANK(HR3),"",HM106/HM92)</f>
        <v>0</v>
      </c>
      <c r="HP106" s="284"/>
      <c r="HQ106" s="141"/>
      <c r="HR106" s="155"/>
      <c r="HS106" s="148"/>
      <c r="HT106" s="286" t="str">
        <f>IF(ISBLANK(HY3),"",COUNTIF(HY12:HY90,"&gt;=100"))</f>
        <v/>
      </c>
      <c r="HU106" s="286"/>
      <c r="HV106" s="284" t="str">
        <f>IF(ISBLANK(HY3),"",HT106/HT92)</f>
        <v/>
      </c>
      <c r="HW106" s="284"/>
      <c r="HX106" s="141"/>
      <c r="HY106" s="155"/>
      <c r="HZ106" s="148"/>
      <c r="IA106" s="286">
        <f>IF(ISBLANK(IF3),"",COUNTIF(IF12:IF90,"&gt;=100"))</f>
        <v>0</v>
      </c>
      <c r="IB106" s="286"/>
      <c r="IC106" s="284">
        <f>IF(ISBLANK(IF3),"",IA106/IA92)</f>
        <v>0</v>
      </c>
      <c r="ID106" s="284"/>
      <c r="IE106" s="141"/>
      <c r="IF106" s="155"/>
      <c r="IG106" s="148"/>
      <c r="IH106" s="286" t="str">
        <f>IF(ISBLANK(IM3),"",COUNTIF(IM12:IM90,"&gt;=100"))</f>
        <v/>
      </c>
      <c r="II106" s="286"/>
      <c r="IJ106" s="284" t="str">
        <f>IF(ISBLANK(IM3),"",IH106/IH92)</f>
        <v/>
      </c>
      <c r="IK106" s="284"/>
      <c r="IL106" s="141"/>
      <c r="IM106" s="155"/>
      <c r="IN106" s="148"/>
      <c r="IO106" s="286">
        <f>IF(ISBLANK(IT3),"",COUNTIF(IT12:IT90,"&gt;=100"))</f>
        <v>0</v>
      </c>
      <c r="IP106" s="286"/>
      <c r="IQ106" s="284">
        <f>IF(ISBLANK(IT3),"",IO106/IO92)</f>
        <v>0</v>
      </c>
      <c r="IR106" s="284"/>
      <c r="IS106" s="141"/>
      <c r="IT106" s="155"/>
      <c r="IU106" s="148"/>
      <c r="IV106" s="286">
        <f>IF(ISBLANK(JA3),"",COUNTIF(JA12:JA90,"&gt;=100"))</f>
        <v>3</v>
      </c>
      <c r="IW106" s="286"/>
      <c r="IX106" s="284">
        <f>IF(ISBLANK(JA3),"",IV106/IV92)</f>
        <v>7.1428571428571425E-2</v>
      </c>
      <c r="IY106" s="284"/>
      <c r="IZ106" s="141"/>
      <c r="JA106" s="155"/>
      <c r="JB106" s="148"/>
      <c r="JC106" s="286">
        <f>IF(ISBLANK(JH3),"",COUNTIF(JH12:JH90,"&gt;=100"))</f>
        <v>0</v>
      </c>
      <c r="JD106" s="286"/>
      <c r="JE106" s="284">
        <f>IF(ISBLANK(JH3),"",JC106/JC92)</f>
        <v>0</v>
      </c>
      <c r="JF106" s="284"/>
      <c r="JG106" s="141"/>
      <c r="JH106" s="155"/>
      <c r="JI106" s="148"/>
      <c r="JJ106" s="286">
        <f>IF(ISBLANK(JO3),"",COUNTIF(JO12:JO90,"&gt;=100"))</f>
        <v>0</v>
      </c>
      <c r="JK106" s="286"/>
      <c r="JL106" s="284">
        <f>IF(ISBLANK(JO3),"",JJ106/JJ92)</f>
        <v>0</v>
      </c>
      <c r="JM106" s="284"/>
      <c r="JN106" s="141"/>
      <c r="JO106" s="155"/>
      <c r="JP106" s="148"/>
      <c r="JQ106" s="286">
        <f>IF(ISBLANK(JV3),"",COUNTIF(JV12:JV90,"&gt;=100"))</f>
        <v>0</v>
      </c>
      <c r="JR106" s="286"/>
      <c r="JS106" s="284">
        <f>IF(ISBLANK(JV3),"",JQ106/JQ92)</f>
        <v>0</v>
      </c>
      <c r="JT106" s="284"/>
      <c r="JU106" s="141"/>
      <c r="JV106" s="155"/>
      <c r="JW106" s="148"/>
      <c r="JX106" s="286" t="str">
        <f>IF(ISBLANK(KC3),"",COUNTIF(KC12:KC90,"&gt;=100"))</f>
        <v/>
      </c>
      <c r="JY106" s="286"/>
      <c r="JZ106" s="284" t="str">
        <f>IF(ISBLANK(KC3),"",JX106/JX92)</f>
        <v/>
      </c>
      <c r="KA106" s="284"/>
      <c r="KB106" s="141"/>
      <c r="KC106" s="155"/>
      <c r="KD106" s="148"/>
      <c r="KE106" s="286" t="str">
        <f>IF(ISBLANK(KJ3),"",COUNTIF(KJ12:KJ90,"&gt;=100"))</f>
        <v/>
      </c>
      <c r="KF106" s="286"/>
      <c r="KG106" s="284" t="str">
        <f>IF(ISBLANK(KJ3),"",KE106/KE92)</f>
        <v/>
      </c>
      <c r="KH106" s="284"/>
      <c r="KI106" s="141"/>
      <c r="KJ106" s="155"/>
      <c r="KK106" s="148"/>
      <c r="KL106" s="286">
        <f>IF(ISBLANK(KQ3),"",COUNTIF(KQ12:KQ90,"&gt;=100"))</f>
        <v>0</v>
      </c>
      <c r="KM106" s="286"/>
      <c r="KN106" s="284">
        <f>IF(ISBLANK(KQ3),"",KL106/KL92)</f>
        <v>0</v>
      </c>
      <c r="KO106" s="284"/>
      <c r="KP106" s="141"/>
      <c r="KQ106" s="155"/>
      <c r="KR106" s="148"/>
      <c r="KS106" s="286">
        <f>IF(ISBLANK(KX3),"",COUNTIF(KX12:KX90,"&gt;=100"))</f>
        <v>1</v>
      </c>
      <c r="KT106" s="286"/>
      <c r="KU106" s="284">
        <f>IF(ISBLANK(KX3),"",KS106/KS92)</f>
        <v>2.5000000000000001E-2</v>
      </c>
      <c r="KV106" s="284"/>
      <c r="KW106" s="141"/>
      <c r="KX106" s="155"/>
      <c r="KY106" s="149"/>
      <c r="KZ106" s="286">
        <f>IF(ISBLANK(LE3),"",COUNTIF(LE12:LE90,"&gt;=100"))</f>
        <v>0</v>
      </c>
      <c r="LA106" s="286"/>
      <c r="LB106" s="284">
        <f>IF(ISBLANK(LE3),"",KZ106/KZ92)</f>
        <v>0</v>
      </c>
      <c r="LC106" s="284"/>
      <c r="LD106" s="141"/>
      <c r="LE106" s="155"/>
      <c r="LF106" s="148"/>
      <c r="LG106" s="286">
        <f>IF(ISBLANK(LL3),"",COUNTIF(LL12:LL90,"&gt;=100"))</f>
        <v>0</v>
      </c>
      <c r="LH106" s="286"/>
      <c r="LI106" s="284">
        <f>IF(ISBLANK(LL3),"",LG106/LG92)</f>
        <v>0</v>
      </c>
      <c r="LJ106" s="284"/>
      <c r="LK106" s="141"/>
      <c r="LL106" s="155"/>
      <c r="LM106" s="148"/>
      <c r="LN106" s="286" t="str">
        <f>IF(ISBLANK(LS3),"",COUNTIF(LS12:LS90,"&gt;=100"))</f>
        <v/>
      </c>
      <c r="LO106" s="286"/>
      <c r="LP106" s="284" t="str">
        <f>IF(ISBLANK(LS3),"",LN106/LN92)</f>
        <v/>
      </c>
      <c r="LQ106" s="284"/>
      <c r="LR106" s="141"/>
      <c r="LS106" s="155"/>
      <c r="LT106" s="148"/>
      <c r="LU106" s="286">
        <f>IF(ISBLANK(LZ3),"",COUNTIF(LZ12:LZ90,"&gt;=100"))</f>
        <v>0</v>
      </c>
      <c r="LV106" s="286"/>
      <c r="LW106" s="284">
        <f>IF(ISBLANK(LZ3),"",LU106/LU92)</f>
        <v>0</v>
      </c>
      <c r="LX106" s="284"/>
      <c r="LY106" s="141"/>
      <c r="LZ106" s="155"/>
      <c r="MA106" s="148"/>
      <c r="MB106" s="286">
        <f>IF(ISBLANK(MG3),"",COUNTIF(MG12:MG90,"&gt;=100"))</f>
        <v>0</v>
      </c>
      <c r="MC106" s="286"/>
      <c r="MD106" s="284">
        <f>IF(ISBLANK(MG3),"",MB106/MB92)</f>
        <v>0</v>
      </c>
      <c r="ME106" s="284"/>
      <c r="MF106" s="141"/>
      <c r="MG106" s="155"/>
      <c r="MH106" s="148"/>
      <c r="MI106" s="286" t="str">
        <f>IF(ISBLANK(MN3),"",COUNTIF(MN12:MN90,"&gt;=100"))</f>
        <v/>
      </c>
      <c r="MJ106" s="286"/>
      <c r="MK106" s="284" t="str">
        <f>IF(ISBLANK(MN3),"",MI106/MI92)</f>
        <v/>
      </c>
      <c r="ML106" s="284"/>
      <c r="MM106" s="141"/>
      <c r="MN106" s="155"/>
      <c r="MO106" s="148"/>
      <c r="MP106" s="286">
        <f>IF(ISBLANK(MU3),"",COUNTIF(MU12:MU90,"&gt;=100"))</f>
        <v>0</v>
      </c>
      <c r="MQ106" s="286"/>
      <c r="MR106" s="284">
        <f>IF(ISBLANK(MU3),"",MP106/MP92)</f>
        <v>0</v>
      </c>
      <c r="MS106" s="284"/>
      <c r="MT106" s="141"/>
      <c r="MU106" s="155"/>
      <c r="MV106" s="148"/>
      <c r="MW106" s="286" t="str">
        <f>IF(ISBLANK(NB3),"",COUNTIF(NB12:NB90,"&gt;=100"))</f>
        <v/>
      </c>
      <c r="MX106" s="286"/>
      <c r="MY106" s="284" t="str">
        <f>IF(ISBLANK(NB3),"",MW106/MW92)</f>
        <v/>
      </c>
      <c r="MZ106" s="284"/>
      <c r="NA106" s="141"/>
      <c r="NB106" s="155"/>
      <c r="NC106" s="148"/>
      <c r="ND106" s="286">
        <f>IF(ISBLANK(NI3),"",COUNTIF(NI12:NI90,"&gt;=100"))</f>
        <v>0</v>
      </c>
      <c r="NE106" s="286"/>
      <c r="NF106" s="284">
        <f>IF(ISBLANK(NI3),"",ND106/ND92)</f>
        <v>0</v>
      </c>
      <c r="NG106" s="284"/>
      <c r="NH106" s="141"/>
      <c r="NI106" s="155"/>
      <c r="NJ106" s="148"/>
      <c r="NK106" s="286" t="str">
        <f>IF(ISBLANK(NP3),"",COUNTIF(NP12:NP90,"&gt;=100"))</f>
        <v/>
      </c>
      <c r="NL106" s="286"/>
      <c r="NM106" s="284" t="str">
        <f>IF(ISBLANK(NP3),"",NK106/NK92)</f>
        <v/>
      </c>
      <c r="NN106" s="284"/>
      <c r="NO106" s="141"/>
      <c r="NP106" s="155"/>
      <c r="NQ106" s="148"/>
      <c r="NR106" s="286">
        <f>IF(ISBLANK(NW3),"",COUNTIF(NW12:NW90,"&gt;=100"))</f>
        <v>3</v>
      </c>
      <c r="NS106" s="286"/>
      <c r="NT106" s="284">
        <f>IF(ISBLANK(NW3),"",NR106/NR92)</f>
        <v>8.5714285714285715E-2</v>
      </c>
      <c r="NU106" s="284"/>
      <c r="NV106" s="141"/>
      <c r="NW106" s="155"/>
      <c r="NX106" s="148"/>
      <c r="NY106" s="286">
        <f>IF(ISBLANK(OD3),"",COUNTIF(OD12:OD90,"&gt;=100"))</f>
        <v>0</v>
      </c>
      <c r="NZ106" s="286"/>
      <c r="OA106" s="284">
        <f>IF(ISBLANK(OD3),"",NY106/NY92)</f>
        <v>0</v>
      </c>
      <c r="OB106" s="284"/>
      <c r="OC106" s="141"/>
      <c r="OD106" s="155"/>
      <c r="OE106" s="148"/>
      <c r="OF106" s="286">
        <f>IF(ISBLANK(OK3),"",COUNTIF(OK12:OK90,"&gt;=100"))</f>
        <v>0</v>
      </c>
      <c r="OG106" s="286"/>
      <c r="OH106" s="284">
        <f>IF(ISBLANK(OK3),"",OF106/OF92)</f>
        <v>0</v>
      </c>
      <c r="OI106" s="284"/>
      <c r="OJ106" s="141"/>
      <c r="OK106" s="155"/>
      <c r="OL106" s="148"/>
      <c r="OM106" s="286" t="str">
        <f>IF(ISBLANK(OR3),"",COUNTIF(OR12:OR90,"&gt;=100"))</f>
        <v/>
      </c>
      <c r="ON106" s="286"/>
      <c r="OO106" s="284" t="str">
        <f>IF(ISBLANK(OR3),"",OM106/OM92)</f>
        <v/>
      </c>
      <c r="OP106" s="284"/>
      <c r="OQ106" s="141"/>
      <c r="OR106" s="155"/>
      <c r="OS106" s="148"/>
      <c r="OT106" s="286">
        <f>IF(ISBLANK(OY3),"",COUNTIF(OY12:OY90,"&gt;=100"))</f>
        <v>0</v>
      </c>
      <c r="OU106" s="286"/>
      <c r="OV106" s="284">
        <f>IF(ISBLANK(OY3),"",OT106/OT92)</f>
        <v>0</v>
      </c>
      <c r="OW106" s="284"/>
      <c r="OX106" s="141"/>
      <c r="OY106" s="155"/>
      <c r="OZ106" s="148"/>
      <c r="PA106" s="286" t="str">
        <f>IF(ISBLANK(PF3),"",COUNTIF(PF12:PF90,"&gt;=100"))</f>
        <v/>
      </c>
      <c r="PB106" s="286"/>
      <c r="PC106" s="284" t="str">
        <f>IF(ISBLANK(PF3),"",PA106/PA92)</f>
        <v/>
      </c>
      <c r="PD106" s="284"/>
      <c r="PE106" s="141"/>
      <c r="PF106" s="155"/>
      <c r="PG106" s="148"/>
      <c r="PH106" s="286">
        <f>IF(ISBLANK(PM3),"",COUNTIF(PM12:PM90,"&gt;=100"))</f>
        <v>0</v>
      </c>
      <c r="PI106" s="286"/>
      <c r="PJ106" s="284">
        <f>IF(ISBLANK(PM3),"",PH106/PH92)</f>
        <v>0</v>
      </c>
      <c r="PK106" s="284"/>
      <c r="PL106" s="141"/>
      <c r="PM106" s="155"/>
      <c r="PN106" s="148"/>
      <c r="PO106" s="286" t="str">
        <f>IF(ISBLANK(PT3),"",COUNTIF(PT12:PT90,"&gt;=100"))</f>
        <v/>
      </c>
      <c r="PP106" s="286"/>
      <c r="PQ106" s="284" t="str">
        <f>IF(ISBLANK(PT3),"",PO106/PO92)</f>
        <v/>
      </c>
      <c r="PR106" s="284"/>
      <c r="PS106" s="141"/>
      <c r="PT106" s="155"/>
      <c r="PU106" s="148"/>
      <c r="PV106" s="286" t="str">
        <f>IF(ISBLANK(QA3),"",COUNTIF(QA12:QA90,"&gt;=100"))</f>
        <v/>
      </c>
      <c r="PW106" s="286"/>
      <c r="PX106" s="284" t="str">
        <f>IF(ISBLANK(QA3),"",PV106/PV92)</f>
        <v/>
      </c>
      <c r="PY106" s="284"/>
      <c r="PZ106" s="141"/>
      <c r="QA106" s="155"/>
      <c r="QB106" s="148"/>
      <c r="QC106" s="286" t="str">
        <f>IF(ISBLANK(QH3),"",COUNTIF(QH12:QH90,"&gt;=100"))</f>
        <v/>
      </c>
      <c r="QD106" s="286"/>
      <c r="QE106" s="284" t="str">
        <f>IF(ISBLANK(QH3),"",QC106/QC92)</f>
        <v/>
      </c>
      <c r="QF106" s="284"/>
      <c r="QG106" s="141"/>
      <c r="QH106" s="155"/>
      <c r="QI106" s="130"/>
      <c r="QJ106" s="130"/>
    </row>
    <row r="107" spans="1:452" ht="15" customHeight="1" x14ac:dyDescent="0.2">
      <c r="A107" s="333"/>
      <c r="B107" s="150" t="s">
        <v>184</v>
      </c>
      <c r="C107" s="144"/>
      <c r="D107" s="286">
        <f>IF(ISBLANK(I3),"",COUNTIF(I12:I90,"=0"))</f>
        <v>13</v>
      </c>
      <c r="E107" s="286"/>
      <c r="F107" s="284">
        <f>IF(ISBLANK(I3),"",D107/D92)</f>
        <v>0.22807017543859648</v>
      </c>
      <c r="G107" s="284"/>
      <c r="H107" s="141"/>
      <c r="I107" s="155"/>
      <c r="J107" s="147"/>
      <c r="K107" s="286">
        <f>IF(ISBLANK(P3),"",COUNTIF(P12:P90,"=0"))</f>
        <v>6</v>
      </c>
      <c r="L107" s="286"/>
      <c r="M107" s="284">
        <f>IF(ISBLANK(P3),"",K107/K92)</f>
        <v>0.1</v>
      </c>
      <c r="N107" s="284"/>
      <c r="O107" s="141"/>
      <c r="P107" s="155"/>
      <c r="Q107" s="148"/>
      <c r="R107" s="286">
        <f>IF(ISBLANK(W3),"",COUNTIF(W12:W90,"=0"))</f>
        <v>52</v>
      </c>
      <c r="S107" s="286"/>
      <c r="T107" s="284">
        <f>IF(ISBLANK(W3),"",R107/R92)</f>
        <v>0.77611940298507465</v>
      </c>
      <c r="U107" s="284"/>
      <c r="V107" s="141"/>
      <c r="W107" s="155"/>
      <c r="X107" s="148"/>
      <c r="Y107" s="286">
        <f>IF(ISBLANK(AD3),"",COUNTIF(AD12:AD90,"=0"))</f>
        <v>19</v>
      </c>
      <c r="Z107" s="286"/>
      <c r="AA107" s="284">
        <f>IF(ISBLANK(AD3),"",Y107/Y92)</f>
        <v>0.2878787878787879</v>
      </c>
      <c r="AB107" s="284"/>
      <c r="AC107" s="141"/>
      <c r="AD107" s="155"/>
      <c r="AE107" s="148"/>
      <c r="AF107" s="286">
        <f>IF(ISBLANK(AK3),"",COUNTIF(AK12:AK90,"=0"))</f>
        <v>0</v>
      </c>
      <c r="AG107" s="286"/>
      <c r="AH107" s="284">
        <f>IF(ISBLANK(AK3),"",AF107/AF92)</f>
        <v>0</v>
      </c>
      <c r="AI107" s="284"/>
      <c r="AJ107" s="141"/>
      <c r="AK107" s="155"/>
      <c r="AL107" s="148"/>
      <c r="AM107" s="286">
        <f>IF(ISBLANK(AR3),"",COUNTIF(AR12:AR90,"=0"))</f>
        <v>0</v>
      </c>
      <c r="AN107" s="286"/>
      <c r="AO107" s="284">
        <f>IF(ISBLANK(AR3),"",AM107/AM92)</f>
        <v>0</v>
      </c>
      <c r="AP107" s="284"/>
      <c r="AQ107" s="141"/>
      <c r="AR107" s="155"/>
      <c r="AS107" s="148"/>
      <c r="AT107" s="286">
        <f>IF(ISBLANK(AY3),"",COUNTIF(AY12:AY90,"=0"))</f>
        <v>48</v>
      </c>
      <c r="AU107" s="286"/>
      <c r="AV107" s="284">
        <f>IF(ISBLANK(AY3),"",AT107/AT92)</f>
        <v>0.88888888888888884</v>
      </c>
      <c r="AW107" s="284"/>
      <c r="AX107" s="141"/>
      <c r="AY107" s="155"/>
      <c r="AZ107" s="148"/>
      <c r="BA107" s="286">
        <f>IF(ISBLANK(BF3),"",COUNTIF(BF12:BF90,"=0"))</f>
        <v>44</v>
      </c>
      <c r="BB107" s="286"/>
      <c r="BC107" s="284">
        <f>IF(ISBLANK(BF3),"",BA107/BA92)</f>
        <v>0.74576271186440679</v>
      </c>
      <c r="BD107" s="284"/>
      <c r="BE107" s="141"/>
      <c r="BF107" s="155"/>
      <c r="BG107" s="148"/>
      <c r="BH107" s="286">
        <f>IF(ISBLANK(BM3),"",COUNTIF(BM12:BM90,"=0"))</f>
        <v>2</v>
      </c>
      <c r="BI107" s="286"/>
      <c r="BJ107" s="284">
        <f>IF(ISBLANK(BM3),"",BH107/BH92)</f>
        <v>5.5555555555555552E-2</v>
      </c>
      <c r="BK107" s="284"/>
      <c r="BL107" s="141"/>
      <c r="BM107" s="155"/>
      <c r="BN107" s="148"/>
      <c r="BO107" s="286">
        <f>IF(ISBLANK(BT3),"",COUNTIF(BT12:BT90,"=0"))</f>
        <v>5</v>
      </c>
      <c r="BP107" s="286"/>
      <c r="BQ107" s="284">
        <f>IF(ISBLANK(BT3),"",BO107/BO92)</f>
        <v>9.0909090909090912E-2</v>
      </c>
      <c r="BR107" s="284"/>
      <c r="BS107" s="141"/>
      <c r="BT107" s="155"/>
      <c r="BU107" s="148"/>
      <c r="BV107" s="286">
        <f>IF(ISBLANK(CA3),"",COUNTIF(CA12:CA90,"=0"))</f>
        <v>29</v>
      </c>
      <c r="BW107" s="286"/>
      <c r="BX107" s="284">
        <f>IF(ISBLANK(CA3),"",BV107/BV92)</f>
        <v>0.78378378378378377</v>
      </c>
      <c r="BY107" s="284"/>
      <c r="BZ107" s="141"/>
      <c r="CA107" s="155"/>
      <c r="CB107" s="148"/>
      <c r="CC107" s="286">
        <f>IF(ISBLANK(CH3),"",COUNTIF(CH12:CH90,"=0"))</f>
        <v>30</v>
      </c>
      <c r="CD107" s="286"/>
      <c r="CE107" s="284">
        <f>IF(ISBLANK(CH3),"",CC107/CC92)</f>
        <v>0.57692307692307687</v>
      </c>
      <c r="CF107" s="284"/>
      <c r="CG107" s="141"/>
      <c r="CH107" s="155"/>
      <c r="CI107" s="148"/>
      <c r="CJ107" s="286">
        <f>IF(ISBLANK(CO3),"",COUNTIF(CO12:CO90,"=0"))</f>
        <v>3</v>
      </c>
      <c r="CK107" s="286"/>
      <c r="CL107" s="284">
        <f>IF(ISBLANK(CO3),"",CJ107/CJ92)</f>
        <v>5.4545454545454543E-2</v>
      </c>
      <c r="CM107" s="284"/>
      <c r="CN107" s="141"/>
      <c r="CO107" s="155"/>
      <c r="CP107" s="148"/>
      <c r="CQ107" s="286">
        <f>IF(ISBLANK(CV3),"",COUNTIF(CV12:CV90,"=0"))</f>
        <v>13</v>
      </c>
      <c r="CR107" s="286"/>
      <c r="CS107" s="284">
        <f>IF(ISBLANK(CV3),"",CQ107/CQ92)</f>
        <v>0.27659574468085107</v>
      </c>
      <c r="CT107" s="284"/>
      <c r="CU107" s="141"/>
      <c r="CV107" s="155"/>
      <c r="CW107" s="148"/>
      <c r="CX107" s="286">
        <f>IF(ISBLANK(DC3),"",COUNTIF(DC12:DC90,"=0"))</f>
        <v>0</v>
      </c>
      <c r="CY107" s="286"/>
      <c r="CZ107" s="284">
        <f>IF(ISBLANK(DC3),"",CX107/CX92)</f>
        <v>0</v>
      </c>
      <c r="DA107" s="284"/>
      <c r="DB107" s="141"/>
      <c r="DC107" s="155"/>
      <c r="DD107" s="148"/>
      <c r="DE107" s="286">
        <f>IF(ISBLANK(DJ3),"",COUNTIF(DJ12:DJ90,"=0"))</f>
        <v>19</v>
      </c>
      <c r="DF107" s="286"/>
      <c r="DG107" s="284">
        <f>IF(ISBLANK(DJ3),"",DE107/DE92)</f>
        <v>0.36538461538461536</v>
      </c>
      <c r="DH107" s="284"/>
      <c r="DI107" s="141"/>
      <c r="DJ107" s="155"/>
      <c r="DK107" s="148"/>
      <c r="DL107" s="286">
        <f>IF(ISBLANK(DQ3),"",COUNTIF(DQ12:DQ90,"=0"))</f>
        <v>0</v>
      </c>
      <c r="DM107" s="286"/>
      <c r="DN107" s="284">
        <f>IF(ISBLANK(DQ3),"",DL107/DL92)</f>
        <v>0</v>
      </c>
      <c r="DO107" s="284"/>
      <c r="DP107" s="141"/>
      <c r="DQ107" s="155"/>
      <c r="DR107" s="148"/>
      <c r="DS107" s="286">
        <f>IF(ISBLANK(DX3),"",COUNTIF(DX12:DX90,"=0"))</f>
        <v>51</v>
      </c>
      <c r="DT107" s="286"/>
      <c r="DU107" s="284">
        <f>IF(ISBLANK(DX3),"",DS107/DS92)</f>
        <v>1</v>
      </c>
      <c r="DV107" s="284"/>
      <c r="DW107" s="141"/>
      <c r="DX107" s="155"/>
      <c r="DY107" s="148"/>
      <c r="DZ107" s="286">
        <f>IF(ISBLANK(EE3),"",COUNTIF(EE12:EE90,"=0"))</f>
        <v>9</v>
      </c>
      <c r="EA107" s="286"/>
      <c r="EB107" s="284">
        <f>IF(ISBLANK(EE3),"",DZ107/DZ92)</f>
        <v>0.17647058823529413</v>
      </c>
      <c r="EC107" s="284"/>
      <c r="ED107" s="141"/>
      <c r="EE107" s="155"/>
      <c r="EF107" s="148"/>
      <c r="EG107" s="286">
        <f>IF(ISBLANK(EL3),"",COUNTIF(EL12:EL90,"=0"))</f>
        <v>25</v>
      </c>
      <c r="EH107" s="286"/>
      <c r="EI107" s="284">
        <f>IF(ISBLANK(EL3),"",EG107/EG92)</f>
        <v>0.52083333333333337</v>
      </c>
      <c r="EJ107" s="284"/>
      <c r="EK107" s="141"/>
      <c r="EL107" s="155"/>
      <c r="EM107" s="148"/>
      <c r="EN107" s="286">
        <f>IF(ISBLANK(ES3),"",COUNTIF(ES12:ES90,"=0"))</f>
        <v>13</v>
      </c>
      <c r="EO107" s="286"/>
      <c r="EP107" s="284">
        <f>IF(ISBLANK(ES3),"",EN107/EN92)</f>
        <v>0.28260869565217389</v>
      </c>
      <c r="EQ107" s="284"/>
      <c r="ER107" s="141"/>
      <c r="ES107" s="155"/>
      <c r="ET107" s="148"/>
      <c r="EU107" s="286">
        <f>IF(ISBLANK(EZ3),"",COUNTIF(EZ12:EZ90,"=0"))</f>
        <v>1</v>
      </c>
      <c r="EV107" s="286"/>
      <c r="EW107" s="284">
        <f>IF(ISBLANK(EZ3),"",EU107/EU92)</f>
        <v>0.02</v>
      </c>
      <c r="EX107" s="284"/>
      <c r="EY107" s="141"/>
      <c r="EZ107" s="155"/>
      <c r="FA107" s="148"/>
      <c r="FB107" s="286">
        <f>IF(ISBLANK(FG3),"",COUNTIF(FG12:FG90,"=0"))</f>
        <v>49</v>
      </c>
      <c r="FC107" s="286"/>
      <c r="FD107" s="284">
        <f>IF(ISBLANK(FG3),"",FB107/FB92)</f>
        <v>0.98</v>
      </c>
      <c r="FE107" s="284"/>
      <c r="FF107" s="141"/>
      <c r="FG107" s="155"/>
      <c r="FH107" s="148"/>
      <c r="FI107" s="286">
        <f>IF(ISBLANK(FN3),"",COUNTIF(FN12:FN90,"=0"))</f>
        <v>1</v>
      </c>
      <c r="FJ107" s="286"/>
      <c r="FK107" s="284">
        <f>IF(ISBLANK(FN3),"",FI107/FI92)</f>
        <v>2.3255813953488372E-2</v>
      </c>
      <c r="FL107" s="284"/>
      <c r="FM107" s="141"/>
      <c r="FN107" s="155"/>
      <c r="FO107" s="148"/>
      <c r="FP107" s="286">
        <f>IF(ISBLANK(FU3),"",COUNTIF(FU12:FU90,"=0"))</f>
        <v>13</v>
      </c>
      <c r="FQ107" s="286"/>
      <c r="FR107" s="284">
        <f>IF(ISBLANK(FU3),"",FP107/FP92)</f>
        <v>0.31707317073170732</v>
      </c>
      <c r="FS107" s="284"/>
      <c r="FT107" s="141"/>
      <c r="FU107" s="155"/>
      <c r="FV107" s="148"/>
      <c r="FW107" s="286">
        <f>IF(ISBLANK(GB3),"",COUNTIF(GB12:GB90,"=0"))</f>
        <v>0</v>
      </c>
      <c r="FX107" s="286"/>
      <c r="FY107" s="284">
        <f>IF(ISBLANK(GB3),"",FW107/FW92)</f>
        <v>0</v>
      </c>
      <c r="FZ107" s="284"/>
      <c r="GA107" s="141"/>
      <c r="GB107" s="155"/>
      <c r="GC107" s="148"/>
      <c r="GD107" s="286">
        <f>IF(ISBLANK(GI3),"",COUNTIF(GI12:GI90,"=0"))</f>
        <v>0</v>
      </c>
      <c r="GE107" s="286"/>
      <c r="GF107" s="284">
        <f>IF(ISBLANK(GI3),"",GD107/GD92)</f>
        <v>0</v>
      </c>
      <c r="GG107" s="284"/>
      <c r="GH107" s="141"/>
      <c r="GI107" s="155"/>
      <c r="GJ107" s="148"/>
      <c r="GK107" s="286">
        <f>IF(ISBLANK(GP3),"",COUNTIF(GP12:GP90,"=0"))</f>
        <v>34</v>
      </c>
      <c r="GL107" s="286"/>
      <c r="GM107" s="284">
        <f>IF(ISBLANK(GP3),"",GK107/GK92)</f>
        <v>0.73913043478260865</v>
      </c>
      <c r="GN107" s="284"/>
      <c r="GO107" s="141"/>
      <c r="GP107" s="155"/>
      <c r="GQ107" s="148"/>
      <c r="GR107" s="286">
        <f>IF(ISBLANK(GW3),"",COUNTIF(GW12:GW90,"=0"))</f>
        <v>10</v>
      </c>
      <c r="GS107" s="286"/>
      <c r="GT107" s="284">
        <f>IF(ISBLANK(GW3),"",GR107/GR92)</f>
        <v>0.25</v>
      </c>
      <c r="GU107" s="284"/>
      <c r="GV107" s="141"/>
      <c r="GW107" s="155"/>
      <c r="GX107" s="148"/>
      <c r="GY107" s="286">
        <f>IF(ISBLANK(HD3),"",COUNTIF(HD12:HD90,"=0"))</f>
        <v>11</v>
      </c>
      <c r="GZ107" s="286"/>
      <c r="HA107" s="284">
        <f>IF(ISBLANK(HD3),"",GY107/GY92)</f>
        <v>0.27500000000000002</v>
      </c>
      <c r="HB107" s="284"/>
      <c r="HC107" s="141"/>
      <c r="HD107" s="155"/>
      <c r="HE107" s="148"/>
      <c r="HF107" s="286">
        <f>IF(ISBLANK(HK3),"",COUNTIF(HK12:HK90,"=0"))</f>
        <v>37</v>
      </c>
      <c r="HG107" s="286"/>
      <c r="HH107" s="284">
        <f>IF(ISBLANK(HK3),"",HF107/HF92)</f>
        <v>0.84090909090909094</v>
      </c>
      <c r="HI107" s="284"/>
      <c r="HJ107" s="141"/>
      <c r="HK107" s="155"/>
      <c r="HL107" s="148"/>
      <c r="HM107" s="286">
        <f>IF(ISBLANK(HR3),"",COUNTIF(HR12:HR90,"=0"))</f>
        <v>30</v>
      </c>
      <c r="HN107" s="286"/>
      <c r="HO107" s="284">
        <f>IF(ISBLANK(HR3),"",HM107/HM92)</f>
        <v>0.83333333333333337</v>
      </c>
      <c r="HP107" s="284"/>
      <c r="HQ107" s="141"/>
      <c r="HR107" s="155"/>
      <c r="HS107" s="148"/>
      <c r="HT107" s="286" t="str">
        <f>IF(ISBLANK(HY3),"",COUNTIF(HY12:HY90,"=0"))</f>
        <v/>
      </c>
      <c r="HU107" s="286"/>
      <c r="HV107" s="284" t="str">
        <f>IF(ISBLANK(HY3),"",HT107/HT92)</f>
        <v/>
      </c>
      <c r="HW107" s="284"/>
      <c r="HX107" s="141"/>
      <c r="HY107" s="155"/>
      <c r="HZ107" s="148"/>
      <c r="IA107" s="286">
        <f>IF(ISBLANK(IF3),"",COUNTIF(IF12:IF90,"=0"))</f>
        <v>21</v>
      </c>
      <c r="IB107" s="286"/>
      <c r="IC107" s="284">
        <f>IF(ISBLANK(IF3),"",IA107/IA92)</f>
        <v>0.56756756756756754</v>
      </c>
      <c r="ID107" s="284"/>
      <c r="IE107" s="141"/>
      <c r="IF107" s="155"/>
      <c r="IG107" s="148"/>
      <c r="IH107" s="286" t="str">
        <f>IF(ISBLANK(IM3),"",COUNTIF(IM12:IM90,"=0"))</f>
        <v/>
      </c>
      <c r="II107" s="286"/>
      <c r="IJ107" s="284" t="str">
        <f>IF(ISBLANK(IM3),"",IH107/IH92)</f>
        <v/>
      </c>
      <c r="IK107" s="284"/>
      <c r="IL107" s="141"/>
      <c r="IM107" s="155"/>
      <c r="IN107" s="148"/>
      <c r="IO107" s="286">
        <f>IF(ISBLANK(IT3),"",COUNTIF(IT12:IT90,"=0"))</f>
        <v>39</v>
      </c>
      <c r="IP107" s="286"/>
      <c r="IQ107" s="284">
        <f>IF(ISBLANK(IT3),"",IO107/IO92)</f>
        <v>0.97499999999999998</v>
      </c>
      <c r="IR107" s="284"/>
      <c r="IS107" s="141"/>
      <c r="IT107" s="155"/>
      <c r="IU107" s="148"/>
      <c r="IV107" s="286">
        <f>IF(ISBLANK(JA3),"",COUNTIF(JA12:JA90,"=0"))</f>
        <v>5</v>
      </c>
      <c r="IW107" s="286"/>
      <c r="IX107" s="284">
        <f>IF(ISBLANK(JA3),"",IV107/IV92)</f>
        <v>0.11904761904761904</v>
      </c>
      <c r="IY107" s="284"/>
      <c r="IZ107" s="141"/>
      <c r="JA107" s="155"/>
      <c r="JB107" s="148"/>
      <c r="JC107" s="286">
        <f>IF(ISBLANK(JH3),"",COUNTIF(JH12:JH90,"=0"))</f>
        <v>8</v>
      </c>
      <c r="JD107" s="286"/>
      <c r="JE107" s="284">
        <f>IF(ISBLANK(JH3),"",JC107/JC92)</f>
        <v>0.19047619047619047</v>
      </c>
      <c r="JF107" s="284"/>
      <c r="JG107" s="141"/>
      <c r="JH107" s="155"/>
      <c r="JI107" s="148"/>
      <c r="JJ107" s="286">
        <f>IF(ISBLANK(JO3),"",COUNTIF(JO12:JO90,"=0"))</f>
        <v>4</v>
      </c>
      <c r="JK107" s="286"/>
      <c r="JL107" s="284">
        <f>IF(ISBLANK(JO3),"",JJ107/JJ92)</f>
        <v>9.7560975609756101E-2</v>
      </c>
      <c r="JM107" s="284"/>
      <c r="JN107" s="141"/>
      <c r="JO107" s="155"/>
      <c r="JP107" s="148"/>
      <c r="JQ107" s="286">
        <f>IF(ISBLANK(JV3),"",COUNTIF(JV12:JV90,"=0"))</f>
        <v>35</v>
      </c>
      <c r="JR107" s="286"/>
      <c r="JS107" s="284">
        <f>IF(ISBLANK(JV3),"",JQ107/JQ92)</f>
        <v>0.85365853658536583</v>
      </c>
      <c r="JT107" s="284"/>
      <c r="JU107" s="141"/>
      <c r="JV107" s="155"/>
      <c r="JW107" s="148"/>
      <c r="JX107" s="286" t="str">
        <f>IF(ISBLANK(KC3),"",COUNTIF(KC12:KC90,"=0"))</f>
        <v/>
      </c>
      <c r="JY107" s="286"/>
      <c r="JZ107" s="284" t="str">
        <f>IF(ISBLANK(KC3),"",JX107/JX92)</f>
        <v/>
      </c>
      <c r="KA107" s="284"/>
      <c r="KB107" s="141"/>
      <c r="KC107" s="155"/>
      <c r="KD107" s="148"/>
      <c r="KE107" s="286" t="str">
        <f>IF(ISBLANK(KJ3),"",COUNTIF(KJ12:KJ90,"=0"))</f>
        <v/>
      </c>
      <c r="KF107" s="286"/>
      <c r="KG107" s="284" t="str">
        <f>IF(ISBLANK(KJ3),"",KE107/KE92)</f>
        <v/>
      </c>
      <c r="KH107" s="284"/>
      <c r="KI107" s="141"/>
      <c r="KJ107" s="155"/>
      <c r="KK107" s="148"/>
      <c r="KL107" s="286">
        <f>IF(ISBLANK(KQ3),"",COUNTIF(KQ12:KQ90,"=0"))</f>
        <v>2</v>
      </c>
      <c r="KM107" s="286"/>
      <c r="KN107" s="284">
        <f>IF(ISBLANK(KQ3),"",KL107/KL92)</f>
        <v>4.878048780487805E-2</v>
      </c>
      <c r="KO107" s="284"/>
      <c r="KP107" s="141"/>
      <c r="KQ107" s="155"/>
      <c r="KR107" s="148"/>
      <c r="KS107" s="286">
        <f>IF(ISBLANK(KX3),"",COUNTIF(KX12:KX90,"=0"))</f>
        <v>25</v>
      </c>
      <c r="KT107" s="286"/>
      <c r="KU107" s="284">
        <f>IF(ISBLANK(KX3),"",KS107/KS92)</f>
        <v>0.625</v>
      </c>
      <c r="KV107" s="284"/>
      <c r="KW107" s="141"/>
      <c r="KX107" s="155"/>
      <c r="KY107" s="149"/>
      <c r="KZ107" s="286">
        <f>IF(ISBLANK(LE3),"",COUNTIF(LE12:LE90,"=0"))</f>
        <v>40</v>
      </c>
      <c r="LA107" s="286"/>
      <c r="LB107" s="284">
        <f>IF(ISBLANK(LE3),"",KZ107/KZ92)</f>
        <v>1</v>
      </c>
      <c r="LC107" s="284"/>
      <c r="LD107" s="141"/>
      <c r="LE107" s="155"/>
      <c r="LF107" s="148"/>
      <c r="LG107" s="286">
        <f>IF(ISBLANK(LL3),"",COUNTIF(LL12:LL90,"=0"))</f>
        <v>1</v>
      </c>
      <c r="LH107" s="286"/>
      <c r="LI107" s="284">
        <f>IF(ISBLANK(LL3),"",LG107/LG92)</f>
        <v>2.5000000000000001E-2</v>
      </c>
      <c r="LJ107" s="284"/>
      <c r="LK107" s="141"/>
      <c r="LL107" s="155"/>
      <c r="LM107" s="148"/>
      <c r="LN107" s="286" t="str">
        <f>IF(ISBLANK(LS3),"",COUNTIF(LS12:LS90,"=0"))</f>
        <v/>
      </c>
      <c r="LO107" s="286"/>
      <c r="LP107" s="284" t="str">
        <f>IF(ISBLANK(LS3),"",LN107/LN92)</f>
        <v/>
      </c>
      <c r="LQ107" s="284"/>
      <c r="LR107" s="141"/>
      <c r="LS107" s="155"/>
      <c r="LT107" s="148"/>
      <c r="LU107" s="286">
        <f>IF(ISBLANK(LZ3),"",COUNTIF(LZ12:LZ90,"=0"))</f>
        <v>13</v>
      </c>
      <c r="LV107" s="286"/>
      <c r="LW107" s="284">
        <f>IF(ISBLANK(LZ3),"",LU107/LU92)</f>
        <v>0.34210526315789475</v>
      </c>
      <c r="LX107" s="284"/>
      <c r="LY107" s="141"/>
      <c r="LZ107" s="155"/>
      <c r="MA107" s="148"/>
      <c r="MB107" s="286">
        <f>IF(ISBLANK(MG3),"",COUNTIF(MG12:MG90,"=0"))</f>
        <v>10</v>
      </c>
      <c r="MC107" s="286"/>
      <c r="MD107" s="284">
        <f>IF(ISBLANK(MG3),"",MB107/MB92)</f>
        <v>0.29411764705882354</v>
      </c>
      <c r="ME107" s="284"/>
      <c r="MF107" s="141"/>
      <c r="MG107" s="155"/>
      <c r="MH107" s="148"/>
      <c r="MI107" s="286" t="str">
        <f>IF(ISBLANK(MN3),"",COUNTIF(MN12:MN90,"=0"))</f>
        <v/>
      </c>
      <c r="MJ107" s="286"/>
      <c r="MK107" s="284" t="str">
        <f>IF(ISBLANK(MN3),"",MI107/MI92)</f>
        <v/>
      </c>
      <c r="ML107" s="284"/>
      <c r="MM107" s="141"/>
      <c r="MN107" s="155"/>
      <c r="MO107" s="148"/>
      <c r="MP107" s="286">
        <f>IF(ISBLANK(MU3),"",COUNTIF(MU12:MU90,"=0"))</f>
        <v>2</v>
      </c>
      <c r="MQ107" s="286"/>
      <c r="MR107" s="284">
        <f>IF(ISBLANK(MU3),"",MP107/MP92)</f>
        <v>5.2631578947368418E-2</v>
      </c>
      <c r="MS107" s="284"/>
      <c r="MT107" s="141"/>
      <c r="MU107" s="155"/>
      <c r="MV107" s="148"/>
      <c r="MW107" s="286" t="str">
        <f>IF(ISBLANK(NB3),"",COUNTIF(NB12:NB90,"=0"))</f>
        <v/>
      </c>
      <c r="MX107" s="286"/>
      <c r="MY107" s="284" t="str">
        <f>IF(ISBLANK(NB3),"",MW107/MW92)</f>
        <v/>
      </c>
      <c r="MZ107" s="284"/>
      <c r="NA107" s="141"/>
      <c r="NB107" s="155"/>
      <c r="NC107" s="148"/>
      <c r="ND107" s="286">
        <f>IF(ISBLANK(NI3),"",COUNTIF(NI12:NI90,"=0"))</f>
        <v>0</v>
      </c>
      <c r="NE107" s="286"/>
      <c r="NF107" s="284">
        <f>IF(ISBLANK(NI3),"",ND107/ND92)</f>
        <v>0</v>
      </c>
      <c r="NG107" s="284"/>
      <c r="NH107" s="141"/>
      <c r="NI107" s="155"/>
      <c r="NJ107" s="148"/>
      <c r="NK107" s="286" t="str">
        <f>IF(ISBLANK(NP3),"",COUNTIF(NP12:NP90,"=0"))</f>
        <v/>
      </c>
      <c r="NL107" s="286"/>
      <c r="NM107" s="284" t="str">
        <f>IF(ISBLANK(NP3),"",NK107/NK92)</f>
        <v/>
      </c>
      <c r="NN107" s="284"/>
      <c r="NO107" s="141"/>
      <c r="NP107" s="155"/>
      <c r="NQ107" s="148"/>
      <c r="NR107" s="286">
        <f>IF(ISBLANK(NW3),"",COUNTIF(NW12:NW90,"=0"))</f>
        <v>2</v>
      </c>
      <c r="NS107" s="286"/>
      <c r="NT107" s="284">
        <f>IF(ISBLANK(NW3),"",NR107/NR92)</f>
        <v>5.7142857142857141E-2</v>
      </c>
      <c r="NU107" s="284"/>
      <c r="NV107" s="141"/>
      <c r="NW107" s="155"/>
      <c r="NX107" s="148"/>
      <c r="NY107" s="286">
        <f>IF(ISBLANK(OD3),"",COUNTIF(OD12:OD90,"=0"))</f>
        <v>0</v>
      </c>
      <c r="NZ107" s="286"/>
      <c r="OA107" s="284">
        <f>IF(ISBLANK(OD3),"",NY107/NY92)</f>
        <v>0</v>
      </c>
      <c r="OB107" s="284"/>
      <c r="OC107" s="141"/>
      <c r="OD107" s="155"/>
      <c r="OE107" s="148"/>
      <c r="OF107" s="286">
        <f>IF(ISBLANK(OK3),"",COUNTIF(OK12:OK90,"=0"))</f>
        <v>0</v>
      </c>
      <c r="OG107" s="286"/>
      <c r="OH107" s="284">
        <f>IF(ISBLANK(OK3),"",OF107/OF92)</f>
        <v>0</v>
      </c>
      <c r="OI107" s="284"/>
      <c r="OJ107" s="141"/>
      <c r="OK107" s="155"/>
      <c r="OL107" s="148"/>
      <c r="OM107" s="286" t="str">
        <f>IF(ISBLANK(OR3),"",COUNTIF(OR12:OR90,"=0"))</f>
        <v/>
      </c>
      <c r="ON107" s="286"/>
      <c r="OO107" s="284" t="str">
        <f>IF(ISBLANK(OR3),"",OM107/OM92)</f>
        <v/>
      </c>
      <c r="OP107" s="284"/>
      <c r="OQ107" s="141"/>
      <c r="OR107" s="155"/>
      <c r="OS107" s="148"/>
      <c r="OT107" s="286">
        <f>IF(ISBLANK(OY3),"",COUNTIF(OY12:OY90,"=0"))</f>
        <v>2</v>
      </c>
      <c r="OU107" s="286"/>
      <c r="OV107" s="284">
        <f>IF(ISBLANK(OY3),"",OT107/OT92)</f>
        <v>5.2631578947368418E-2</v>
      </c>
      <c r="OW107" s="284"/>
      <c r="OX107" s="141"/>
      <c r="OY107" s="155"/>
      <c r="OZ107" s="148"/>
      <c r="PA107" s="286" t="str">
        <f>IF(ISBLANK(PF3),"",COUNTIF(PF12:PF90,"=0"))</f>
        <v/>
      </c>
      <c r="PB107" s="286"/>
      <c r="PC107" s="284" t="str">
        <f>IF(ISBLANK(PF3),"",PA107/PA92)</f>
        <v/>
      </c>
      <c r="PD107" s="284"/>
      <c r="PE107" s="141"/>
      <c r="PF107" s="155"/>
      <c r="PG107" s="148"/>
      <c r="PH107" s="286">
        <f>IF(ISBLANK(PM3),"",COUNTIF(PM12:PM90,"=0"))</f>
        <v>15</v>
      </c>
      <c r="PI107" s="286"/>
      <c r="PJ107" s="284">
        <f>IF(ISBLANK(PM3),"",PH107/PH92)</f>
        <v>0.46875</v>
      </c>
      <c r="PK107" s="284"/>
      <c r="PL107" s="141"/>
      <c r="PM107" s="155"/>
      <c r="PN107" s="148"/>
      <c r="PO107" s="286" t="str">
        <f>IF(ISBLANK(PT3),"",COUNTIF(PT12:PT90,"=0"))</f>
        <v/>
      </c>
      <c r="PP107" s="286"/>
      <c r="PQ107" s="284" t="str">
        <f>IF(ISBLANK(PT3),"",PO107/PO92)</f>
        <v/>
      </c>
      <c r="PR107" s="284"/>
      <c r="PS107" s="141"/>
      <c r="PT107" s="155"/>
      <c r="PU107" s="148"/>
      <c r="PV107" s="286" t="str">
        <f>IF(ISBLANK(QA3),"",COUNTIF(QA12:QA90,"=0"))</f>
        <v/>
      </c>
      <c r="PW107" s="286"/>
      <c r="PX107" s="284" t="str">
        <f>IF(ISBLANK(QA3),"",PV107/PV92)</f>
        <v/>
      </c>
      <c r="PY107" s="284"/>
      <c r="PZ107" s="141"/>
      <c r="QA107" s="155"/>
      <c r="QB107" s="148"/>
      <c r="QC107" s="286" t="str">
        <f>IF(ISBLANK(QH3),"",COUNTIF(QH12:QH90,"=0"))</f>
        <v/>
      </c>
      <c r="QD107" s="286"/>
      <c r="QE107" s="284" t="str">
        <f>IF(ISBLANK(QH3),"",QC107/QC92)</f>
        <v/>
      </c>
      <c r="QF107" s="284"/>
      <c r="QG107" s="141"/>
      <c r="QH107" s="155"/>
      <c r="QI107" s="130"/>
      <c r="QJ107" s="130"/>
    </row>
    <row r="108" spans="1:452" ht="15" customHeight="1" thickBot="1" x14ac:dyDescent="0.25">
      <c r="A108" s="334"/>
      <c r="B108" s="157" t="s">
        <v>179</v>
      </c>
      <c r="C108" s="144"/>
      <c r="D108" s="289">
        <f>IF(ISBLANK(I3),"",SUMIF(I12:I90,"&gt;=0")/COUNTIF(I12:I90,"&gt;=0"))</f>
        <v>30.87719298245614</v>
      </c>
      <c r="E108" s="289"/>
      <c r="F108" s="158"/>
      <c r="G108" s="158"/>
      <c r="H108" s="159"/>
      <c r="I108" s="160"/>
      <c r="J108" s="147"/>
      <c r="K108" s="289">
        <f>IF(ISBLANK(P3),"",SUMIF(P12:P90,"&gt;=0")/COUNTIF(P12:P90,"&gt;=0"))</f>
        <v>20.166666666666668</v>
      </c>
      <c r="L108" s="289"/>
      <c r="M108" s="158"/>
      <c r="N108" s="158"/>
      <c r="O108" s="159"/>
      <c r="P108" s="160"/>
      <c r="Q108" s="148"/>
      <c r="R108" s="289">
        <f>IF(ISBLANK(W3),"",SUMIF(W12:W90,"&gt;=0")/COUNTIF(W12:W90,"&gt;=0"))</f>
        <v>4.0298507462686564</v>
      </c>
      <c r="S108" s="289"/>
      <c r="T108" s="158"/>
      <c r="U108" s="158"/>
      <c r="V108" s="159"/>
      <c r="W108" s="160"/>
      <c r="X108" s="148"/>
      <c r="Y108" s="289">
        <f>IF(ISBLANK(AD3),"",SUMIF(AD12:AD90,"&gt;=0")/COUNTIF(AD12:AD90,"&gt;=0"))</f>
        <v>14.545454545454545</v>
      </c>
      <c r="Z108" s="289"/>
      <c r="AA108" s="158"/>
      <c r="AB108" s="158"/>
      <c r="AC108" s="159"/>
      <c r="AD108" s="160"/>
      <c r="AE108" s="148"/>
      <c r="AF108" s="289">
        <f>IF(ISBLANK(AK3),"",SUMIF(AK12:AK90,"&gt;=0")/COUNTIF(AK12:AK90,"&gt;=0"))</f>
        <v>30</v>
      </c>
      <c r="AG108" s="289"/>
      <c r="AH108" s="158"/>
      <c r="AI108" s="158"/>
      <c r="AJ108" s="159"/>
      <c r="AK108" s="160"/>
      <c r="AL108" s="148"/>
      <c r="AM108" s="289">
        <f>IF(ISBLANK(AR3),"",SUMIF(AR12:AR90,"&gt;=0")/COUNTIF(AR12:AR90,"&gt;=0"))</f>
        <v>40.806451612903224</v>
      </c>
      <c r="AN108" s="289"/>
      <c r="AO108" s="158"/>
      <c r="AP108" s="158"/>
      <c r="AQ108" s="159"/>
      <c r="AR108" s="160"/>
      <c r="AS108" s="148"/>
      <c r="AT108" s="289">
        <f>IF(ISBLANK(AY3),"",SUMIF(AY12:AY90,"&gt;=0")/COUNTIF(AY12:AY90,"&gt;=0"))</f>
        <v>1.4814814814814814</v>
      </c>
      <c r="AU108" s="289"/>
      <c r="AV108" s="158"/>
      <c r="AW108" s="158"/>
      <c r="AX108" s="159"/>
      <c r="AY108" s="160"/>
      <c r="AZ108" s="148"/>
      <c r="BA108" s="289">
        <f>IF(ISBLANK(BF3),"",SUMIF(BF12:BF90,"&gt;=0")/COUNTIF(BF12:BF90,"&gt;=0"))</f>
        <v>6.2711864406779663</v>
      </c>
      <c r="BB108" s="289"/>
      <c r="BC108" s="158"/>
      <c r="BD108" s="158"/>
      <c r="BE108" s="159"/>
      <c r="BF108" s="160"/>
      <c r="BG108" s="148"/>
      <c r="BH108" s="289">
        <f>IF(ISBLANK(BM3),"",SUMIF(BM12:BM90,"&gt;=0")/COUNTIF(BM12:BM90,"&gt;=0"))</f>
        <v>54.166666666666664</v>
      </c>
      <c r="BI108" s="289"/>
      <c r="BJ108" s="158"/>
      <c r="BK108" s="158"/>
      <c r="BL108" s="159"/>
      <c r="BM108" s="160"/>
      <c r="BN108" s="148"/>
      <c r="BO108" s="289">
        <f>IF(ISBLANK(BT3),"",SUMIF(BT12:BT90,"&gt;=0")/COUNTIF(BT12:BT90,"&gt;=0"))</f>
        <v>38.363636363636367</v>
      </c>
      <c r="BP108" s="289"/>
      <c r="BQ108" s="158"/>
      <c r="BR108" s="158"/>
      <c r="BS108" s="159"/>
      <c r="BT108" s="160"/>
      <c r="BU108" s="148"/>
      <c r="BV108" s="289">
        <f>IF(ISBLANK(CA3),"",SUMIF(CA12:CA90,"&gt;=0")/COUNTIF(CA12:CA90,"&gt;=0"))</f>
        <v>4.5945945945945947</v>
      </c>
      <c r="BW108" s="289"/>
      <c r="BX108" s="158"/>
      <c r="BY108" s="158"/>
      <c r="BZ108" s="159"/>
      <c r="CA108" s="160"/>
      <c r="CB108" s="148"/>
      <c r="CC108" s="289">
        <f>IF(ISBLANK(CH3),"",SUMIF(CH12:CH90,"&gt;=0")/COUNTIF(CH12:CH90,"&gt;=0"))</f>
        <v>8.4615384615384617</v>
      </c>
      <c r="CD108" s="289"/>
      <c r="CE108" s="158"/>
      <c r="CF108" s="158"/>
      <c r="CG108" s="159"/>
      <c r="CH108" s="160"/>
      <c r="CI108" s="148"/>
      <c r="CJ108" s="289">
        <f>IF(ISBLANK(CO3),"",SUMIF(CO12:CO90,"&gt;=0")/COUNTIF(CO12:CO90,"&gt;=0"))</f>
        <v>34.363636363636367</v>
      </c>
      <c r="CK108" s="289"/>
      <c r="CL108" s="158"/>
      <c r="CM108" s="158"/>
      <c r="CN108" s="159"/>
      <c r="CO108" s="160"/>
      <c r="CP108" s="148"/>
      <c r="CQ108" s="289">
        <f>IF(ISBLANK(CV3),"",SUMIF(CV12:CV90,"&gt;=0")/COUNTIF(CV12:CV90,"&gt;=0"))</f>
        <v>17.446808510638299</v>
      </c>
      <c r="CR108" s="289"/>
      <c r="CS108" s="158"/>
      <c r="CT108" s="158"/>
      <c r="CU108" s="159"/>
      <c r="CV108" s="160"/>
      <c r="CW108" s="148"/>
      <c r="CX108" s="289">
        <f>IF(ISBLANK(DC3),"",SUMIF(DC12:DC90,"&gt;=0")/COUNTIF(DC12:DC90,"&gt;=0"))</f>
        <v>47.551020408163268</v>
      </c>
      <c r="CY108" s="289"/>
      <c r="CZ108" s="158"/>
      <c r="DA108" s="158"/>
      <c r="DB108" s="159"/>
      <c r="DC108" s="160"/>
      <c r="DD108" s="148"/>
      <c r="DE108" s="289">
        <f>IF(ISBLANK(DJ3),"",SUMIF(DJ12:DJ90,"&gt;=0")/COUNTIF(DJ12:DJ90,"&gt;=0"))</f>
        <v>18.653846153846153</v>
      </c>
      <c r="DF108" s="289"/>
      <c r="DG108" s="158"/>
      <c r="DH108" s="158"/>
      <c r="DI108" s="159"/>
      <c r="DJ108" s="160"/>
      <c r="DK108" s="148"/>
      <c r="DL108" s="289">
        <f>IF(ISBLANK(DQ3),"",SUMIF(DQ12:DQ90,"&gt;=0")/COUNTIF(DQ12:DQ90,"&gt;=0"))</f>
        <v>29.019607843137255</v>
      </c>
      <c r="DM108" s="289"/>
      <c r="DN108" s="158"/>
      <c r="DO108" s="158"/>
      <c r="DP108" s="159"/>
      <c r="DQ108" s="160"/>
      <c r="DR108" s="148"/>
      <c r="DS108" s="289">
        <f>IF(ISBLANK(DX3),"",SUMIF(DX12:DX90,"&gt;=0")/COUNTIF(DX12:DX90,"&gt;=0"))</f>
        <v>0</v>
      </c>
      <c r="DT108" s="289"/>
      <c r="DU108" s="158"/>
      <c r="DV108" s="158"/>
      <c r="DW108" s="159"/>
      <c r="DX108" s="160"/>
      <c r="DY108" s="148"/>
      <c r="DZ108" s="289">
        <f>IF(ISBLANK(EE3),"",SUMIF(EE12:EE90,"&gt;=0")/COUNTIF(EE12:EE90,"&gt;=0"))</f>
        <v>31.176470588235293</v>
      </c>
      <c r="EA108" s="289"/>
      <c r="EB108" s="158"/>
      <c r="EC108" s="158"/>
      <c r="ED108" s="159"/>
      <c r="EE108" s="160"/>
      <c r="EF108" s="148"/>
      <c r="EG108" s="289">
        <f>IF(ISBLANK(EL3),"",SUMIF(EL12:EL90,"&gt;=0")/COUNTIF(EL12:EL90,"&gt;=0"))</f>
        <v>11.666666666666666</v>
      </c>
      <c r="EH108" s="289"/>
      <c r="EI108" s="158"/>
      <c r="EJ108" s="158"/>
      <c r="EK108" s="159"/>
      <c r="EL108" s="160"/>
      <c r="EM108" s="148"/>
      <c r="EN108" s="289">
        <f>IF(ISBLANK(ES3),"",SUMIF(ES12:ES90,"&gt;=0")/COUNTIF(ES12:ES90,"&gt;=0"))</f>
        <v>28.260869565217391</v>
      </c>
      <c r="EO108" s="289"/>
      <c r="EP108" s="158"/>
      <c r="EQ108" s="158"/>
      <c r="ER108" s="159"/>
      <c r="ES108" s="160"/>
      <c r="ET108" s="148"/>
      <c r="EU108" s="289">
        <f>IF(ISBLANK(EZ3),"",SUMIF(EZ12:EZ90,"&gt;=0")/COUNTIF(EZ12:EZ90,"&gt;=0"))</f>
        <v>45.8</v>
      </c>
      <c r="EV108" s="289"/>
      <c r="EW108" s="158"/>
      <c r="EX108" s="158"/>
      <c r="EY108" s="159"/>
      <c r="EZ108" s="160"/>
      <c r="FA108" s="148"/>
      <c r="FB108" s="289">
        <f>IF(ISBLANK(FG3),"",SUMIF(FG12:FG90,"&gt;=0")/COUNTIF(FG12:FG90,"&gt;=0"))</f>
        <v>0.4</v>
      </c>
      <c r="FC108" s="289"/>
      <c r="FD108" s="158"/>
      <c r="FE108" s="158"/>
      <c r="FF108" s="159"/>
      <c r="FG108" s="160"/>
      <c r="FH108" s="148"/>
      <c r="FI108" s="289">
        <f>IF(ISBLANK(FN3),"",SUMIF(FN12:FN90,"&gt;=0")/COUNTIF(FN12:FN90,"&gt;=0"))</f>
        <v>47.441860465116278</v>
      </c>
      <c r="FJ108" s="289"/>
      <c r="FK108" s="158"/>
      <c r="FL108" s="158"/>
      <c r="FM108" s="159"/>
      <c r="FN108" s="160"/>
      <c r="FO108" s="148"/>
      <c r="FP108" s="289">
        <f>IF(ISBLANK(FU3),"",SUMIF(FU12:FU90,"&gt;=0")/COUNTIF(FU12:FU90,"&gt;=0"))</f>
        <v>17.804878048780488</v>
      </c>
      <c r="FQ108" s="289"/>
      <c r="FR108" s="158"/>
      <c r="FS108" s="158"/>
      <c r="FT108" s="159"/>
      <c r="FU108" s="160"/>
      <c r="FV108" s="148"/>
      <c r="FW108" s="289">
        <f>IF(ISBLANK(GB3),"",SUMIF(GB12:GB90,"&gt;=0")/COUNTIF(GB12:GB90,"&gt;=0"))</f>
        <v>58.974358974358971</v>
      </c>
      <c r="FX108" s="289"/>
      <c r="FY108" s="158"/>
      <c r="FZ108" s="158"/>
      <c r="GA108" s="159"/>
      <c r="GB108" s="160"/>
      <c r="GC108" s="148"/>
      <c r="GD108" s="289">
        <f>IF(ISBLANK(GI3),"",SUMIF(GI12:GI90,"&gt;=0")/COUNTIF(GI12:GI90,"&gt;=0"))</f>
        <v>25.11627906976744</v>
      </c>
      <c r="GE108" s="289"/>
      <c r="GF108" s="158"/>
      <c r="GG108" s="158"/>
      <c r="GH108" s="159"/>
      <c r="GI108" s="160"/>
      <c r="GJ108" s="148"/>
      <c r="GK108" s="289">
        <f>IF(ISBLANK(GP3),"",SUMIF(GP12:GP90,"&gt;=0")/COUNTIF(GP12:GP90,"&gt;=0"))</f>
        <v>7.8260869565217392</v>
      </c>
      <c r="GL108" s="289"/>
      <c r="GM108" s="158"/>
      <c r="GN108" s="158"/>
      <c r="GO108" s="159"/>
      <c r="GP108" s="160"/>
      <c r="GQ108" s="148"/>
      <c r="GR108" s="289">
        <f>IF(ISBLANK(GW3),"",SUMIF(GW12:GW90,"&gt;=0")/COUNTIF(GW12:GW90,"&gt;=0"))</f>
        <v>18.25</v>
      </c>
      <c r="GS108" s="289"/>
      <c r="GT108" s="158"/>
      <c r="GU108" s="158"/>
      <c r="GV108" s="159"/>
      <c r="GW108" s="160"/>
      <c r="GX108" s="148"/>
      <c r="GY108" s="289">
        <f>IF(ISBLANK(HD3),"",SUMIF(HD12:HD90,"&gt;=0")/COUNTIF(HD12:HD90,"&gt;=0"))</f>
        <v>19.25</v>
      </c>
      <c r="GZ108" s="289"/>
      <c r="HA108" s="158"/>
      <c r="HB108" s="158"/>
      <c r="HC108" s="159"/>
      <c r="HD108" s="160"/>
      <c r="HE108" s="148"/>
      <c r="HF108" s="289">
        <f>IF(ISBLANK(HK3),"",SUMIF(HK12:HK90,"&gt;=0")/COUNTIF(HK12:HK90,"&gt;=0"))</f>
        <v>3.6363636363636362</v>
      </c>
      <c r="HG108" s="289"/>
      <c r="HH108" s="158"/>
      <c r="HI108" s="158"/>
      <c r="HJ108" s="159"/>
      <c r="HK108" s="160"/>
      <c r="HL108" s="148"/>
      <c r="HM108" s="289">
        <f>IF(ISBLANK(HR3),"",SUMIF(HR12:HR90,"&gt;=0")/COUNTIF(HR12:HR90,"&gt;=0"))</f>
        <v>3.8888888888888888</v>
      </c>
      <c r="HN108" s="289"/>
      <c r="HO108" s="158"/>
      <c r="HP108" s="158"/>
      <c r="HQ108" s="159"/>
      <c r="HR108" s="160"/>
      <c r="HS108" s="148"/>
      <c r="HT108" s="289" t="str">
        <f>IF(ISBLANK(HY3),"",SUMIF(HY12:HY90,"&gt;=0")/COUNTIF(HY12:HY90,"&gt;=0"))</f>
        <v/>
      </c>
      <c r="HU108" s="289"/>
      <c r="HV108" s="158"/>
      <c r="HW108" s="158"/>
      <c r="HX108" s="159"/>
      <c r="HY108" s="160"/>
      <c r="HZ108" s="148"/>
      <c r="IA108" s="289">
        <f>IF(ISBLANK(IF3),"",SUMIF(IF12:IF90,"&gt;=0")/COUNTIF(IF12:IF90,"&gt;=0"))</f>
        <v>8.6486486486486491</v>
      </c>
      <c r="IB108" s="289"/>
      <c r="IC108" s="158"/>
      <c r="ID108" s="158"/>
      <c r="IE108" s="159"/>
      <c r="IF108" s="160"/>
      <c r="IG108" s="148"/>
      <c r="IH108" s="289" t="str">
        <f>IF(ISBLANK(IM3),"",SUMIF(IM12:IM90,"&gt;=0")/COUNTIF(IM12:IM90,"&gt;=0"))</f>
        <v/>
      </c>
      <c r="II108" s="289"/>
      <c r="IJ108" s="158"/>
      <c r="IK108" s="158"/>
      <c r="IL108" s="159"/>
      <c r="IM108" s="160"/>
      <c r="IN108" s="148"/>
      <c r="IO108" s="289">
        <f>IF(ISBLANK(IT3),"",SUMIF(IT12:IT90,"&gt;=0")/COUNTIF(IT12:IT90,"&gt;=0"))</f>
        <v>0.5</v>
      </c>
      <c r="IP108" s="289"/>
      <c r="IQ108" s="158"/>
      <c r="IR108" s="158"/>
      <c r="IS108" s="159"/>
      <c r="IT108" s="160"/>
      <c r="IU108" s="148"/>
      <c r="IV108" s="289">
        <f>IF(ISBLANK(JA3),"",SUMIF(JA12:JA90,"&gt;=0")/COUNTIF(JA12:JA90,"&gt;=0"))</f>
        <v>48.333333333333336</v>
      </c>
      <c r="IW108" s="289"/>
      <c r="IX108" s="158"/>
      <c r="IY108" s="158"/>
      <c r="IZ108" s="159"/>
      <c r="JA108" s="160"/>
      <c r="JB108" s="148"/>
      <c r="JC108" s="289">
        <f>IF(ISBLANK(JH3),"",SUMIF(JH12:JH90,"&gt;=0")/COUNTIF(JH12:JH90,"&gt;=0"))</f>
        <v>20.952380952380953</v>
      </c>
      <c r="JD108" s="289"/>
      <c r="JE108" s="158"/>
      <c r="JF108" s="158"/>
      <c r="JG108" s="159"/>
      <c r="JH108" s="160"/>
      <c r="JI108" s="148"/>
      <c r="JJ108" s="289">
        <f>IF(ISBLANK(JO3),"",SUMIF(JO12:JO90,"&gt;=0")/COUNTIF(JO12:JO90,"&gt;=0"))</f>
        <v>43.902439024390247</v>
      </c>
      <c r="JK108" s="289"/>
      <c r="JL108" s="158"/>
      <c r="JM108" s="158"/>
      <c r="JN108" s="159"/>
      <c r="JO108" s="160"/>
      <c r="JP108" s="148"/>
      <c r="JQ108" s="289">
        <f>IF(ISBLANK(JV3),"",SUMIF(JV12:JV90,"&gt;=0")/COUNTIF(JV12:JV90,"&gt;=0"))</f>
        <v>3.4146341463414633</v>
      </c>
      <c r="JR108" s="289"/>
      <c r="JS108" s="158"/>
      <c r="JT108" s="158"/>
      <c r="JU108" s="159"/>
      <c r="JV108" s="160"/>
      <c r="JW108" s="148"/>
      <c r="JX108" s="289" t="str">
        <f>IF(ISBLANK(KC3),"",SUMIF(KC12:KC90,"&gt;=0")/COUNTIF(KC12:KC90,"&gt;=0"))</f>
        <v/>
      </c>
      <c r="JY108" s="289"/>
      <c r="JZ108" s="158"/>
      <c r="KA108" s="158"/>
      <c r="KB108" s="159"/>
      <c r="KC108" s="160"/>
      <c r="KD108" s="148"/>
      <c r="KE108" s="289" t="str">
        <f>IF(ISBLANK(KJ3),"",SUMIF(KJ12:KJ90,"&gt;=0")/COUNTIF(KJ12:KJ90,"&gt;=0"))</f>
        <v/>
      </c>
      <c r="KF108" s="289"/>
      <c r="KG108" s="158"/>
      <c r="KH108" s="158"/>
      <c r="KI108" s="159"/>
      <c r="KJ108" s="160"/>
      <c r="KK108" s="148"/>
      <c r="KL108" s="289">
        <f>IF(ISBLANK(KQ3),"",SUMIF(KQ12:KQ90,"&gt;=0")/COUNTIF(KQ12:KQ90,"&gt;=0"))</f>
        <v>41.707317073170735</v>
      </c>
      <c r="KM108" s="289"/>
      <c r="KN108" s="158"/>
      <c r="KO108" s="158"/>
      <c r="KP108" s="159"/>
      <c r="KQ108" s="160"/>
      <c r="KR108" s="148"/>
      <c r="KS108" s="289">
        <f>IF(ISBLANK(KX3),"",SUMIF(KX12:KX90,"&gt;=0")/COUNTIF(KX12:KX90,"&gt;=0"))</f>
        <v>11</v>
      </c>
      <c r="KT108" s="289"/>
      <c r="KU108" s="158"/>
      <c r="KV108" s="158"/>
      <c r="KW108" s="159"/>
      <c r="KX108" s="160"/>
      <c r="KY108" s="149"/>
      <c r="KZ108" s="289">
        <f>IF(ISBLANK(LE3),"",SUMIF(LE12:LE90,"&gt;=0")/COUNTIF(LE12:LE90,"&gt;=0"))</f>
        <v>0</v>
      </c>
      <c r="LA108" s="289"/>
      <c r="LB108" s="158"/>
      <c r="LC108" s="158"/>
      <c r="LD108" s="159"/>
      <c r="LE108" s="160"/>
      <c r="LF108" s="148"/>
      <c r="LG108" s="289">
        <f>IF(ISBLANK(LL3),"",SUMIF(LL12:LL90,"&gt;=0")/COUNTIF(LL12:LL90,"&gt;=0"))</f>
        <v>29.5</v>
      </c>
      <c r="LH108" s="289"/>
      <c r="LI108" s="158"/>
      <c r="LJ108" s="158"/>
      <c r="LK108" s="159"/>
      <c r="LL108" s="160"/>
      <c r="LM108" s="148"/>
      <c r="LN108" s="289" t="str">
        <f>IF(ISBLANK(LS3),"",SUMIF(LS12:LS90,"&gt;=0")/COUNTIF(LS12:LS90,"&gt;=0"))</f>
        <v/>
      </c>
      <c r="LO108" s="289"/>
      <c r="LP108" s="158"/>
      <c r="LQ108" s="158"/>
      <c r="LR108" s="159"/>
      <c r="LS108" s="160"/>
      <c r="LT108" s="148"/>
      <c r="LU108" s="289">
        <f>IF(ISBLANK(LZ3),"",SUMIF(LZ12:LZ90,"&gt;=0")/COUNTIF(LZ12:LZ90,"&gt;=0"))</f>
        <v>18.94736842105263</v>
      </c>
      <c r="LV108" s="289"/>
      <c r="LW108" s="158"/>
      <c r="LX108" s="158"/>
      <c r="LY108" s="159"/>
      <c r="LZ108" s="160"/>
      <c r="MA108" s="148"/>
      <c r="MB108" s="289">
        <f>IF(ISBLANK(MG3),"",SUMIF(MG12:MG90,"&gt;=0")/COUNTIF(MG12:MG90,"&gt;=0"))</f>
        <v>20.882352941176471</v>
      </c>
      <c r="MC108" s="289"/>
      <c r="MD108" s="158"/>
      <c r="ME108" s="158"/>
      <c r="MF108" s="159"/>
      <c r="MG108" s="160"/>
      <c r="MH108" s="148"/>
      <c r="MI108" s="289" t="str">
        <f>IF(ISBLANK(MN3),"",SUMIF(MN12:MN90,"&gt;=0")/COUNTIF(MN12:MN90,"&gt;=0"))</f>
        <v/>
      </c>
      <c r="MJ108" s="289"/>
      <c r="MK108" s="158"/>
      <c r="ML108" s="158"/>
      <c r="MM108" s="159"/>
      <c r="MN108" s="160"/>
      <c r="MO108" s="148"/>
      <c r="MP108" s="289">
        <f>IF(ISBLANK(MU3),"",SUMIF(MU12:MU90,"&gt;=0")/COUNTIF(MU12:MU90,"&gt;=0"))</f>
        <v>47.631578947368418</v>
      </c>
      <c r="MQ108" s="289"/>
      <c r="MR108" s="158"/>
      <c r="MS108" s="158"/>
      <c r="MT108" s="159"/>
      <c r="MU108" s="160"/>
      <c r="MV108" s="148"/>
      <c r="MW108" s="289" t="str">
        <f>IF(ISBLANK(NB3),"",SUMIF(NB12:NB90,"&gt;=0")/COUNTIF(NB12:NB90,"&gt;=0"))</f>
        <v/>
      </c>
      <c r="MX108" s="289"/>
      <c r="MY108" s="158"/>
      <c r="MZ108" s="158"/>
      <c r="NA108" s="159"/>
      <c r="NB108" s="160"/>
      <c r="NC108" s="148"/>
      <c r="ND108" s="289">
        <f>IF(ISBLANK(NI3),"",SUMIF(NI12:NI90,"&gt;=0")/COUNTIF(NI12:NI90,"&gt;=0"))</f>
        <v>51.25</v>
      </c>
      <c r="NE108" s="289"/>
      <c r="NF108" s="158"/>
      <c r="NG108" s="158"/>
      <c r="NH108" s="159"/>
      <c r="NI108" s="160"/>
      <c r="NJ108" s="148"/>
      <c r="NK108" s="289" t="str">
        <f>IF(ISBLANK(NP3),"",SUMIF(NP12:NP90,"&gt;=0")/COUNTIF(NP12:NP90,"&gt;=0"))</f>
        <v/>
      </c>
      <c r="NL108" s="289"/>
      <c r="NM108" s="158"/>
      <c r="NN108" s="158"/>
      <c r="NO108" s="159"/>
      <c r="NP108" s="160"/>
      <c r="NQ108" s="148"/>
      <c r="NR108" s="289">
        <f>IF(ISBLANK(NW3),"",SUMIF(NW12:NW90,"&gt;=0")/COUNTIF(NW12:NW90,"&gt;=0"))</f>
        <v>52.571428571428569</v>
      </c>
      <c r="NS108" s="289"/>
      <c r="NT108" s="158"/>
      <c r="NU108" s="158"/>
      <c r="NV108" s="159"/>
      <c r="NW108" s="160"/>
      <c r="NX108" s="148"/>
      <c r="NY108" s="289">
        <f>IF(ISBLANK(OD3),"",SUMIF(OD12:OD90,"&gt;=0")/COUNTIF(OD12:OD90,"&gt;=0"))</f>
        <v>50.285714285714285</v>
      </c>
      <c r="NZ108" s="289"/>
      <c r="OA108" s="158"/>
      <c r="OB108" s="158"/>
      <c r="OC108" s="159"/>
      <c r="OD108" s="160"/>
      <c r="OE108" s="148"/>
      <c r="OF108" s="289">
        <f>IF(ISBLANK(OK3),"",SUMIF(OK12:OK90,"&gt;=0")/COUNTIF(OK12:OK90,"&gt;=0"))</f>
        <v>34.871794871794869</v>
      </c>
      <c r="OG108" s="289"/>
      <c r="OH108" s="158"/>
      <c r="OI108" s="158"/>
      <c r="OJ108" s="159"/>
      <c r="OK108" s="160"/>
      <c r="OL108" s="148"/>
      <c r="OM108" s="289" t="str">
        <f>IF(ISBLANK(OR3),"",SUMIF(OR12:OR90,"&gt;=0")/COUNTIF(OR12:OR90,"&gt;=0"))</f>
        <v/>
      </c>
      <c r="ON108" s="289"/>
      <c r="OO108" s="158"/>
      <c r="OP108" s="158"/>
      <c r="OQ108" s="159"/>
      <c r="OR108" s="160"/>
      <c r="OS108" s="148"/>
      <c r="OT108" s="289">
        <f>IF(ISBLANK(OY3),"",SUMIF(OY12:OY90,"&gt;=0")/COUNTIF(OY12:OY90,"&gt;=0"))</f>
        <v>31.315789473684209</v>
      </c>
      <c r="OU108" s="289"/>
      <c r="OV108" s="158"/>
      <c r="OW108" s="158"/>
      <c r="OX108" s="159"/>
      <c r="OY108" s="160"/>
      <c r="OZ108" s="148"/>
      <c r="PA108" s="289" t="str">
        <f>IF(ISBLANK(PF3),"",SUMIF(PF12:PF90,"&gt;=0")/COUNTIF(PF12:PF90,"&gt;=0"))</f>
        <v/>
      </c>
      <c r="PB108" s="289"/>
      <c r="PC108" s="158"/>
      <c r="PD108" s="158"/>
      <c r="PE108" s="159"/>
      <c r="PF108" s="160"/>
      <c r="PG108" s="148"/>
      <c r="PH108" s="289">
        <f>IF(ISBLANK(PM3),"",SUMIF(PM12:PM90,"&gt;=0")/COUNTIF(PM12:PM90,"&gt;=0"))</f>
        <v>12.5</v>
      </c>
      <c r="PI108" s="289"/>
      <c r="PJ108" s="158"/>
      <c r="PK108" s="158"/>
      <c r="PL108" s="159"/>
      <c r="PM108" s="160"/>
      <c r="PN108" s="148"/>
      <c r="PO108" s="289" t="str">
        <f>IF(ISBLANK(PT3),"",SUMIF(PT12:PT90,"&gt;=0")/COUNTIF(PT12:PT90,"&gt;=0"))</f>
        <v/>
      </c>
      <c r="PP108" s="289"/>
      <c r="PQ108" s="158"/>
      <c r="PR108" s="158"/>
      <c r="PS108" s="159"/>
      <c r="PT108" s="160"/>
      <c r="PU108" s="148"/>
      <c r="PV108" s="289" t="str">
        <f>IF(ISBLANK(QA3),"",SUMIF(QA12:QA90,"&gt;=0")/COUNTIF(QA12:QA90,"&gt;=0"))</f>
        <v/>
      </c>
      <c r="PW108" s="289"/>
      <c r="PX108" s="158"/>
      <c r="PY108" s="158"/>
      <c r="PZ108" s="159"/>
      <c r="QA108" s="160"/>
      <c r="QB108" s="148"/>
      <c r="QC108" s="289" t="str">
        <f>IF(ISBLANK(QH3),"",SUMIF(QH12:QH90,"&gt;=0")/COUNTIF(QH12:QH90,"&gt;=0"))</f>
        <v/>
      </c>
      <c r="QD108" s="289"/>
      <c r="QE108" s="158"/>
      <c r="QF108" s="158"/>
      <c r="QG108" s="159"/>
      <c r="QH108" s="160"/>
      <c r="QI108" s="130"/>
      <c r="QJ108" s="130"/>
    </row>
    <row r="109" spans="1:452" ht="15" x14ac:dyDescent="0.2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5" x14ac:dyDescent="0.2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5" x14ac:dyDescent="0.2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5" x14ac:dyDescent="0.2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5" x14ac:dyDescent="0.2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5" x14ac:dyDescent="0.2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5" x14ac:dyDescent="0.2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5" x14ac:dyDescent="0.2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5" x14ac:dyDescent="0.2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5" x14ac:dyDescent="0.2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5" x14ac:dyDescent="0.2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5" x14ac:dyDescent="0.2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5" x14ac:dyDescent="0.2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5" x14ac:dyDescent="0.2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5" x14ac:dyDescent="0.2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5" x14ac:dyDescent="0.2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5" x14ac:dyDescent="0.2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5" x14ac:dyDescent="0.2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5" x14ac:dyDescent="0.2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5" x14ac:dyDescent="0.2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5" x14ac:dyDescent="0.2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5" x14ac:dyDescent="0.2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5" x14ac:dyDescent="0.2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5" x14ac:dyDescent="0.2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5" x14ac:dyDescent="0.2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5" x14ac:dyDescent="0.2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5" x14ac:dyDescent="0.2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5" x14ac:dyDescent="0.2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5" x14ac:dyDescent="0.2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5" x14ac:dyDescent="0.2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5" x14ac:dyDescent="0.2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5" x14ac:dyDescent="0.2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5" x14ac:dyDescent="0.2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5" x14ac:dyDescent="0.2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5" x14ac:dyDescent="0.2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5" x14ac:dyDescent="0.2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5" x14ac:dyDescent="0.2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5" x14ac:dyDescent="0.2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5" x14ac:dyDescent="0.2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5" x14ac:dyDescent="0.2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5" x14ac:dyDescent="0.2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5" x14ac:dyDescent="0.2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5" x14ac:dyDescent="0.2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5" x14ac:dyDescent="0.2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5" x14ac:dyDescent="0.2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5" x14ac:dyDescent="0.2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5" x14ac:dyDescent="0.2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5" x14ac:dyDescent="0.2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5" x14ac:dyDescent="0.2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5" x14ac:dyDescent="0.2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5" x14ac:dyDescent="0.2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5" x14ac:dyDescent="0.2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5" x14ac:dyDescent="0.2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5" x14ac:dyDescent="0.2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5" x14ac:dyDescent="0.2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5" x14ac:dyDescent="0.2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5" x14ac:dyDescent="0.2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5" x14ac:dyDescent="0.2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5" x14ac:dyDescent="0.2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5" x14ac:dyDescent="0.2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5" x14ac:dyDescent="0.2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5" x14ac:dyDescent="0.2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5" x14ac:dyDescent="0.2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5" x14ac:dyDescent="0.2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5" x14ac:dyDescent="0.2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5" x14ac:dyDescent="0.2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5" x14ac:dyDescent="0.2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5" x14ac:dyDescent="0.2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5" x14ac:dyDescent="0.2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5" x14ac:dyDescent="0.2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5" x14ac:dyDescent="0.2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5" x14ac:dyDescent="0.2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5" x14ac:dyDescent="0.2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5" x14ac:dyDescent="0.2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5" x14ac:dyDescent="0.2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5" x14ac:dyDescent="0.2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5" x14ac:dyDescent="0.2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5" x14ac:dyDescent="0.2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5" x14ac:dyDescent="0.2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5" x14ac:dyDescent="0.2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5" x14ac:dyDescent="0.2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5" x14ac:dyDescent="0.2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5" x14ac:dyDescent="0.2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5" x14ac:dyDescent="0.2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5" x14ac:dyDescent="0.2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5" x14ac:dyDescent="0.2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5" x14ac:dyDescent="0.2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5" x14ac:dyDescent="0.2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5" x14ac:dyDescent="0.2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5" x14ac:dyDescent="0.2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5" x14ac:dyDescent="0.2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5" x14ac:dyDescent="0.2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5" x14ac:dyDescent="0.2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5" x14ac:dyDescent="0.2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5" x14ac:dyDescent="0.2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5" x14ac:dyDescent="0.2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5" x14ac:dyDescent="0.2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5" x14ac:dyDescent="0.2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5" x14ac:dyDescent="0.2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5" x14ac:dyDescent="0.2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5" x14ac:dyDescent="0.2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5" x14ac:dyDescent="0.2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5" x14ac:dyDescent="0.2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5" x14ac:dyDescent="0.2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5" x14ac:dyDescent="0.2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5" x14ac:dyDescent="0.2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5" x14ac:dyDescent="0.2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5" x14ac:dyDescent="0.2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5" x14ac:dyDescent="0.2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5" x14ac:dyDescent="0.2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5" x14ac:dyDescent="0.2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5" x14ac:dyDescent="0.2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5" x14ac:dyDescent="0.2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5" x14ac:dyDescent="0.2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5" x14ac:dyDescent="0.2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5" x14ac:dyDescent="0.2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5" x14ac:dyDescent="0.2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5" x14ac:dyDescent="0.2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5" x14ac:dyDescent="0.2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5" x14ac:dyDescent="0.2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5" x14ac:dyDescent="0.2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5" x14ac:dyDescent="0.2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5" x14ac:dyDescent="0.2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5" x14ac:dyDescent="0.2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5" x14ac:dyDescent="0.2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5" x14ac:dyDescent="0.2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5" x14ac:dyDescent="0.2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5" x14ac:dyDescent="0.2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5" x14ac:dyDescent="0.2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5" x14ac:dyDescent="0.2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5" x14ac:dyDescent="0.2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5" x14ac:dyDescent="0.2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5" x14ac:dyDescent="0.2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5" x14ac:dyDescent="0.2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5" x14ac:dyDescent="0.2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5" x14ac:dyDescent="0.2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5" x14ac:dyDescent="0.2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5" x14ac:dyDescent="0.2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5" x14ac:dyDescent="0.2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5" x14ac:dyDescent="0.2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5" x14ac:dyDescent="0.2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5" x14ac:dyDescent="0.2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5" x14ac:dyDescent="0.2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5" x14ac:dyDescent="0.2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5" x14ac:dyDescent="0.2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5" x14ac:dyDescent="0.2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5" x14ac:dyDescent="0.2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5" x14ac:dyDescent="0.2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5" x14ac:dyDescent="0.2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5" x14ac:dyDescent="0.2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5" x14ac:dyDescent="0.2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5" x14ac:dyDescent="0.2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5" x14ac:dyDescent="0.2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5" x14ac:dyDescent="0.2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5" x14ac:dyDescent="0.2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5" x14ac:dyDescent="0.2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5" x14ac:dyDescent="0.2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5" x14ac:dyDescent="0.2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5" x14ac:dyDescent="0.2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5" x14ac:dyDescent="0.2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2"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="80" zoomScaleNormal="80" workbookViewId="0">
      <pane xSplit="9" ySplit="2" topLeftCell="BL3" activePane="bottomRight" state="frozen"/>
      <selection pane="topRight" activeCell="J1" sqref="J1"/>
      <selection pane="bottomLeft" activeCell="A3" sqref="A3"/>
      <selection pane="bottomRight" activeCell="BZ122" sqref="BZ122"/>
    </sheetView>
  </sheetViews>
  <sheetFormatPr defaultColWidth="9.140625" defaultRowHeight="12.75" x14ac:dyDescent="0.2"/>
  <cols>
    <col min="1" max="1" width="2.7109375" style="3" customWidth="1"/>
    <col min="2" max="2" width="9.28515625" style="3" bestFit="1" customWidth="1"/>
    <col min="3" max="3" width="4.7109375" style="3" customWidth="1"/>
    <col min="4" max="4" width="20.7109375" style="13" customWidth="1"/>
    <col min="5" max="9" width="7.7109375" style="13" customWidth="1"/>
    <col min="10" max="10" width="8.7109375" style="13" customWidth="1"/>
    <col min="11" max="26" width="8.7109375" style="3" customWidth="1"/>
    <col min="27" max="27" width="9.85546875" style="3" customWidth="1"/>
    <col min="28" max="30" width="8.7109375" style="3" customWidth="1"/>
    <col min="31" max="31" width="9.140625" style="3" customWidth="1"/>
    <col min="32" max="41" width="8.7109375" style="3" customWidth="1"/>
    <col min="42" max="42" width="8.7109375" style="3" hidden="1" customWidth="1"/>
    <col min="43" max="43" width="8.7109375" style="3" customWidth="1"/>
    <col min="44" max="44" width="8.7109375" style="3" hidden="1" customWidth="1"/>
    <col min="45" max="49" width="8.7109375" style="3" customWidth="1"/>
    <col min="50" max="51" width="8.7109375" style="3" hidden="1" customWidth="1"/>
    <col min="52" max="55" width="8.7109375" style="3" customWidth="1"/>
    <col min="56" max="56" width="8.7109375" style="3" hidden="1" customWidth="1"/>
    <col min="57" max="58" width="8.7109375" style="3" customWidth="1"/>
    <col min="59" max="59" width="8.7109375" style="3" hidden="1" customWidth="1"/>
    <col min="60" max="60" width="8.7109375" style="3" customWidth="1"/>
    <col min="61" max="61" width="8.7109375" style="3" hidden="1" customWidth="1"/>
    <col min="62" max="62" width="8.7109375" style="3" customWidth="1"/>
    <col min="63" max="63" width="8.7109375" style="3" hidden="1" customWidth="1"/>
    <col min="64" max="64" width="8.7109375" style="3" customWidth="1"/>
    <col min="65" max="65" width="9.140625" style="3" customWidth="1"/>
    <col min="66" max="66" width="8.7109375" style="3" customWidth="1"/>
    <col min="67" max="67" width="8.7109375" style="3" hidden="1" customWidth="1"/>
    <col min="68" max="68" width="8.7109375" style="3" customWidth="1"/>
    <col min="69" max="69" width="8.7109375" style="3" hidden="1" customWidth="1"/>
    <col min="70" max="71" width="8.7109375" style="3" customWidth="1"/>
    <col min="72" max="73" width="8.7109375" style="3" hidden="1" customWidth="1"/>
    <col min="74" max="74" width="0.85546875" style="3" customWidth="1"/>
    <col min="75" max="75" width="4.7109375" style="3" customWidth="1"/>
    <col min="76" max="76" width="20.7109375" style="17" customWidth="1"/>
    <col min="77" max="77" width="4.7109375" style="17" customWidth="1"/>
    <col min="78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 x14ac:dyDescent="0.25">
      <c r="A2" s="1"/>
      <c r="B2" s="5" t="s">
        <v>172</v>
      </c>
      <c r="C2" s="62"/>
      <c r="D2" s="6" t="s">
        <v>181</v>
      </c>
      <c r="E2" s="7" t="s">
        <v>221</v>
      </c>
      <c r="F2" s="67" t="s">
        <v>218</v>
      </c>
      <c r="G2" s="68" t="s">
        <v>217</v>
      </c>
      <c r="H2" s="68" t="s">
        <v>219</v>
      </c>
      <c r="I2" s="69" t="s">
        <v>220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Tottenham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A.Villa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63" t="s">
        <v>182</v>
      </c>
      <c r="BX2" s="36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 x14ac:dyDescent="0.2">
      <c r="A3" s="1"/>
      <c r="B3" s="114" t="s">
        <v>93</v>
      </c>
      <c r="C3" s="112">
        <f>Tipy!A55</f>
        <v>3</v>
      </c>
      <c r="D3" s="106" t="str">
        <f>IF(Tipy!B55="","",Tipy!B55)</f>
        <v>Pedro8</v>
      </c>
      <c r="E3" s="107">
        <f>SUM(F3:J3)</f>
        <v>1510</v>
      </c>
      <c r="F3" s="104">
        <f>IF(ISBLANK(Výsledky!$I$3),"-",SUM(K3:P3,R3,T3:U3,W3,Y3:AA3,AC3,AE3,AG3,AI3:AK3,AN3:AO3,AS3:AT3,AV3:AW3,AZ3,BB3:BC3,BE3:BF3,BH3,BJ3,BL3:BN3,BP3,BR3:BS3))</f>
        <v>1180</v>
      </c>
      <c r="G3" s="90">
        <f>IF(ISBLANK(Výsledky!$BF$3),"-",SUM(Q3,V3,X3,S3,AB3,AD3,AU3,BA3,BG3,BI3,BO3,BQ3,BU3))</f>
        <v>260</v>
      </c>
      <c r="H3" s="90">
        <f>IF(ISBLANK(Výsledky!$FG$3),"-",SUM(AF3,AH3,AP3,AR3,AX3))</f>
        <v>20</v>
      </c>
      <c r="I3" s="93">
        <f>IF(ISBLANK(Výsledky!$GW$3),"-",SUM(AL3,AM3,AQ3,AY3,BD3,BK3,BT3))</f>
        <v>30</v>
      </c>
      <c r="J3" s="99">
        <f>IF(ISBLANK(Výsledky!$I$3),"",Výsledky!I61)</f>
        <v>20</v>
      </c>
      <c r="K3" s="100">
        <f>IF(ISBLANK(Výsledky!$P$3),"",Výsledky!P61)</f>
        <v>30</v>
      </c>
      <c r="L3" s="100">
        <f>IF(ISBLANK(Výsledky!$W$3),"",Výsledky!W61)</f>
        <v>10</v>
      </c>
      <c r="M3" s="100">
        <f>IF(ISBLANK(Výsledky!$AD$3),"",Výsledky!AD61)</f>
        <v>20</v>
      </c>
      <c r="N3" s="100">
        <f>IF(ISBLANK(Výsledky!$AK$3),"",Výsledky!AK61)</f>
        <v>20</v>
      </c>
      <c r="O3" s="100">
        <f>IF(ISBLANK(Výsledky!$AR$3),"",Výsledky!AR61)</f>
        <v>60</v>
      </c>
      <c r="P3" s="100">
        <f>IF(ISBLANK(Výsledky!$AY$3),"",Výsledky!AY61)</f>
        <v>0</v>
      </c>
      <c r="Q3" s="100">
        <f>IF(ISBLANK(Výsledky!$BF$3),"",Výsledky!BF61)</f>
        <v>0</v>
      </c>
      <c r="R3" s="100">
        <f>IF(ISBLANK(Výsledky!$BM$3),"",Výsledky!BM61)</f>
        <v>50</v>
      </c>
      <c r="S3" s="100">
        <f>IF(ISBLANK(Výsledky!$BT$3),"",Výsledky!BT61)</f>
        <v>60</v>
      </c>
      <c r="T3" s="100">
        <f>IF(ISBLANK(Výsledky!$CA$3),"",Výsledky!CA61)</f>
        <v>0</v>
      </c>
      <c r="U3" s="100">
        <f>IF(ISBLANK(Výsledky!$CH$3),"",Výsledky!CH61)</f>
        <v>20</v>
      </c>
      <c r="V3" s="100">
        <f>IF(ISBLANK(Výsledky!$CO$3),"",Výsledky!CO61)</f>
        <v>30</v>
      </c>
      <c r="W3" s="100">
        <f>IF(ISBLANK(Výsledky!$CV$3),"",Výsledky!CV61)</f>
        <v>0</v>
      </c>
      <c r="X3" s="100">
        <f>IF(ISBLANK(Výsledky!$DC$3),"",Výsledky!DC61)</f>
        <v>40</v>
      </c>
      <c r="Y3" s="100">
        <f>IF(ISBLANK(Výsledky!$DJ$3),"",Výsledky!DJ61)</f>
        <v>20</v>
      </c>
      <c r="Z3" s="100">
        <f>IF(ISBLANK(Výsledky!$DQ$3),"",Výsledky!DQ61)</f>
        <v>20</v>
      </c>
      <c r="AA3" s="100">
        <f>IF(ISBLANK(Výsledky!$DX$3),"",Výsledky!DX61)</f>
        <v>0</v>
      </c>
      <c r="AB3" s="100">
        <f>IF(ISBLANK(Výsledky!$EE$3),"",Výsledky!EE61)</f>
        <v>40</v>
      </c>
      <c r="AC3" s="100">
        <f>IF(ISBLANK(Výsledky!$EL$3),"",Výsledky!EL61)</f>
        <v>20</v>
      </c>
      <c r="AD3" s="100">
        <f>IF(ISBLANK(Výsledky!$ES$3),"",Výsledky!ES61)</f>
        <v>50</v>
      </c>
      <c r="AE3" s="100">
        <f>IF(ISBLANK(Výsledky!$EZ$3),"",Výsledky!EZ61)</f>
        <v>80</v>
      </c>
      <c r="AF3" s="100">
        <f>IF(ISBLANK(Výsledky!$FG$3),"",Výsledky!FG61)</f>
        <v>0</v>
      </c>
      <c r="AG3" s="100">
        <f>IF(ISBLANK(Výsledky!$FN$3),"",Výsledky!FN61)</f>
        <v>30</v>
      </c>
      <c r="AH3" s="100">
        <f>IF(ISBLANK(Výsledky!$FU$3),"",Výsledky!FU61)</f>
        <v>20</v>
      </c>
      <c r="AI3" s="100">
        <f>IF(ISBLANK(Výsledky!$GB$3),"",Výsledky!GB61)</f>
        <v>80</v>
      </c>
      <c r="AJ3" s="100">
        <f>IF(ISBLANK(Výsledky!$GI$3),"",Výsledky!GI61)</f>
        <v>60</v>
      </c>
      <c r="AK3" s="100">
        <f>IF(ISBLANK(Výsledky!$GP$3),"",Výsledky!GP61)</f>
        <v>0</v>
      </c>
      <c r="AL3" s="100">
        <f>IF(ISBLANK(Výsledky!$GW$3),"",Výsledky!GW61)</f>
        <v>10</v>
      </c>
      <c r="AM3" s="100">
        <f>IF(ISBLANK(Výsledky!$HD$3),"",Výsledky!HD61)</f>
        <v>20</v>
      </c>
      <c r="AN3" s="100">
        <f>IF(ISBLANK(Výsledky!$HK$3),"",Výsledky!HK61)</f>
        <v>0</v>
      </c>
      <c r="AO3" s="100">
        <f>IF(ISBLANK(Výsledky!$HR$3),"",Výsledky!HR61)</f>
        <v>0</v>
      </c>
      <c r="AP3" s="100" t="str">
        <f>IF(ISBLANK(Výsledky!$HY$3),"",Výsledky!HY61)</f>
        <v/>
      </c>
      <c r="AQ3" s="100">
        <f>IF(ISBLANK(Výsledky!$IF$3),"",Výsledky!IF61)</f>
        <v>0</v>
      </c>
      <c r="AR3" s="100" t="str">
        <f>IF(ISBLANK(Výsledky!$IM$3),"",Výsledky!IM61)</f>
        <v/>
      </c>
      <c r="AS3" s="100">
        <f>IF(ISBLANK(Výsledky!$IT$3),"",Výsledky!IT61)</f>
        <v>0</v>
      </c>
      <c r="AT3" s="100">
        <f>IF(ISBLANK(Výsledky!$JA$3),"",Výsledky!JA61)</f>
        <v>80</v>
      </c>
      <c r="AU3" s="100">
        <f>IF(ISBLANK(Výsledky!$JH$3),"",Výsledky!JH61)</f>
        <v>20</v>
      </c>
      <c r="AV3" s="100">
        <f>IF(ISBLANK(Výsledky!$JO$3),"",Výsledky!JO61)</f>
        <v>60</v>
      </c>
      <c r="AW3" s="100">
        <f>IF(ISBLANK(Výsledky!$JV$3),"",Výsledky!JV61)</f>
        <v>0</v>
      </c>
      <c r="AX3" s="100" t="str">
        <f>IF(ISBLANK(Výsledky!$KC$3),"",Výsledky!KC61)</f>
        <v/>
      </c>
      <c r="AY3" s="100" t="str">
        <f>IF(ISBLANK(Výsledky!$KJ$3),"",Výsledky!KJ61)</f>
        <v/>
      </c>
      <c r="AZ3" s="100">
        <f>IF(ISBLANK(Výsledky!$KQ$3),"",Výsledky!KQ61)</f>
        <v>40</v>
      </c>
      <c r="BA3" s="100">
        <f>IF(ISBLANK(Výsledky!$KX$3),"",Výsledky!KX61)</f>
        <v>20</v>
      </c>
      <c r="BB3" s="100">
        <f>IF(ISBLANK(Výsledky!$LE$3),"",Výsledky!LE61)</f>
        <v>0</v>
      </c>
      <c r="BC3" s="100">
        <f>IF(ISBLANK(Výsledky!$LL$3),"",Výsledky!LL61)</f>
        <v>40</v>
      </c>
      <c r="BD3" s="100" t="str">
        <f>IF(ISBLANK(Výsledky!$LS$3),"",Výsledky!LS61)</f>
        <v/>
      </c>
      <c r="BE3" s="100">
        <f>IF(ISBLANK(Výsledky!$LZ$3),"",Výsledky!LZ61)</f>
        <v>40</v>
      </c>
      <c r="BF3" s="100">
        <f>IF(ISBLANK(Výsledky!$MG$3),"",Výsledky!MG61)</f>
        <v>30</v>
      </c>
      <c r="BG3" s="100" t="str">
        <f>IF(ISBLANK(Výsledky!$MN$3),"",Výsledky!MN61)</f>
        <v/>
      </c>
      <c r="BH3" s="100">
        <f>IF(ISBLANK(Výsledky!$MU$3),"",Výsledky!MU61)</f>
        <v>70</v>
      </c>
      <c r="BI3" s="100" t="str">
        <f>IF(ISBLANK(Výsledky!$NB$3),"",Výsledky!NB61)</f>
        <v/>
      </c>
      <c r="BJ3" s="100">
        <f>IF(ISBLANK(Výsledky!$NI$3),"",Výsledky!NI61)</f>
        <v>70</v>
      </c>
      <c r="BK3" s="100" t="str">
        <f>IF(ISBLANK(Výsledky!$NP$3),"",Výsledky!NP61)</f>
        <v/>
      </c>
      <c r="BL3" s="100">
        <f>IF(ISBLANK(Výsledky!$NW$3),"",Výsledky!NW61)</f>
        <v>90</v>
      </c>
      <c r="BM3" s="100">
        <f>IF(ISBLANK(Výsledky!$OD$3),"",Výsledky!OD61)</f>
        <v>70</v>
      </c>
      <c r="BN3" s="100">
        <f>IF(ISBLANK(Výsledky!$OK$3),"",Výsledky!OK61)</f>
        <v>40</v>
      </c>
      <c r="BO3" s="100" t="str">
        <f>IF(ISBLANK(Výsledky!$OR$3),"",Výsledky!OR61)</f>
        <v/>
      </c>
      <c r="BP3" s="100">
        <f>IF(ISBLANK(Výsledky!$OY$3),"",Výsledky!OY61)</f>
        <v>20</v>
      </c>
      <c r="BQ3" s="100" t="str">
        <f>IF(ISBLANK(Výsledky!$PF$3),"",Výsledky!PF61)</f>
        <v/>
      </c>
      <c r="BR3" s="100">
        <f>IF(ISBLANK(Výsledky!$PM$3),"",Výsledky!PM61)</f>
        <v>10</v>
      </c>
      <c r="BS3" s="100" t="str">
        <f>IF(ISBLANK(Výsledky!$PT$3),"",Výsledky!PT61)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>
        <f>IF(ISBLANK(BX3),"",VLOOKUP(BX3,$BF$83:$BV$161,17,FALSE))</f>
        <v>9</v>
      </c>
      <c r="DV3" s="10" t="e">
        <f>IF(ISBLANK(BX3),"",VLOOKUP(BX3,$BG$83:$BV$161,16,FALSE))</f>
        <v>#N/A</v>
      </c>
      <c r="DW3" s="10">
        <f>IF(ISBLANK(BX3),"",VLOOKUP(BX3,$BH$83:$BV$161,15,FALSE))</f>
        <v>8</v>
      </c>
      <c r="DX3" s="10" t="e">
        <f>IF(ISBLANK(BX3),"",VLOOKUP(BX3,$BI$83:$BV$161,14,FALSE))</f>
        <v>#N/A</v>
      </c>
      <c r="DY3" s="10">
        <f>IF(ISBLANK(BX3),"",VLOOKUP(BX3,$BJ$83:$BV$161,13,FALSE))</f>
        <v>9</v>
      </c>
      <c r="DZ3" s="10" t="e">
        <f>IF(ISBLANK(BX3),"",VLOOKUP(BX3,$BK$83:$BV$161,12,FALSE))</f>
        <v>#N/A</v>
      </c>
      <c r="EA3" s="10">
        <f>IF(ISBLANK(BX3),"",VLOOKUP(BX3,$BL$83:$BV$161,11,FALSE))</f>
        <v>11</v>
      </c>
      <c r="EB3" s="10">
        <f>IF(ISBLANK(BX3),"",VLOOKUP(BX3,$BM$83:$BV$161,10,FALSE))</f>
        <v>13</v>
      </c>
      <c r="EC3" s="10">
        <f>IF(ISBLANK(BX3),"",VLOOKUP(BX3,$BN$83:$BV$161,9,FALSE))</f>
        <v>13</v>
      </c>
      <c r="ED3" s="10" t="e">
        <f>IF(ISBLANK(BX3),"",VLOOKUP(BX3,$BO$83:$BV$161,8,FALSE))</f>
        <v>#N/A</v>
      </c>
      <c r="EE3" s="10">
        <f>IF(ISBLANK(BX3),"",VLOOKUP(BX3,$BP$83:$BV$161,7,FALSE))</f>
        <v>14</v>
      </c>
      <c r="EF3" s="10" t="e">
        <f>IF(ISBLANK(BX3),"",VLOOKUP(BX3,$BQ$83:$BV$161,6,FALSE))</f>
        <v>#N/A</v>
      </c>
      <c r="EG3" s="10">
        <f>IF(ISBLANK(BX3),"",VLOOKUP(BX3,$BR$83:$BV$161,5,FALSE))</f>
        <v>15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 x14ac:dyDescent="0.2">
      <c r="A4" s="1"/>
      <c r="B4" s="115" t="s">
        <v>94</v>
      </c>
      <c r="C4" s="113">
        <f>Tipy!A72</f>
        <v>12</v>
      </c>
      <c r="D4" s="108" t="str">
        <f>IF(Tipy!B72="","",Tipy!B72)</f>
        <v>Steve3465</v>
      </c>
      <c r="E4" s="109">
        <f>SUM(F4:J4)</f>
        <v>1510</v>
      </c>
      <c r="F4" s="104">
        <f>IF(ISBLANK(Výsledky!$I$3),"-",SUM(K4:P4,R4,T4:U4,W4,Y4:AA4,AC4,AE4,AG4,AI4:AK4,AN4:AO4,AS4:AT4,AV4:AW4,AZ4,BB4:BC4,BE4:BF4,BH4,BJ4,BL4:BN4,BP4,BR4:BS4))</f>
        <v>1210</v>
      </c>
      <c r="G4" s="90">
        <f>IF(ISBLANK(Výsledky!$BF$3),"-",SUM(Q4,V4,X4,S4,AB4,AD4,AU4,BA4,BG4,BI4,BO4,BQ4,BU4))</f>
        <v>210</v>
      </c>
      <c r="H4" s="90">
        <f>IF(ISBLANK(Výsledky!$FG$3),"-",SUM(AF4,AH4,AP4,AR4,AX4))</f>
        <v>20</v>
      </c>
      <c r="I4" s="93">
        <f>IF(ISBLANK(Výsledky!$GW$3),"-",SUM(AL4,AM4,AQ4,AY4,BD4,BK4,BT4))</f>
        <v>50</v>
      </c>
      <c r="J4" s="94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>
        <f>IF(ISBLANK(Výsledky!$BM$3),"",Výsledky!BM78)</f>
        <v>50</v>
      </c>
      <c r="S4" s="92">
        <f>IF(ISBLANK(Výsledky!$BT$3),"",Výsledky!BT78)</f>
        <v>30</v>
      </c>
      <c r="T4" s="92">
        <f>IF(ISBLANK(Výsledky!$CA$3),"",Výsledky!CA78)</f>
        <v>0</v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>
        <f>IF(ISBLANK(Výsledky!$EZ$3),"",Výsledky!EZ78)</f>
        <v>60</v>
      </c>
      <c r="AF4" s="92">
        <f>IF(ISBLANK(Výsledky!$FG$3),"",Výsledky!FG78)</f>
        <v>0</v>
      </c>
      <c r="AG4" s="92">
        <f>IF(ISBLANK(Výsledky!$FN$3),"",Výsledky!FN78)</f>
        <v>60</v>
      </c>
      <c r="AH4" s="92">
        <f>IF(ISBLANK(Výsledky!$FU$3),"",Výsledky!FU78)</f>
        <v>20</v>
      </c>
      <c r="AI4" s="92">
        <f>IF(ISBLANK(Výsledky!$GB$3),"",Výsledky!GB78)</f>
        <v>80</v>
      </c>
      <c r="AJ4" s="92">
        <f>IF(ISBLANK(Výsledky!$GI$3),"",Výsledky!GI78)</f>
        <v>20</v>
      </c>
      <c r="AK4" s="92">
        <f>IF(ISBLANK(Výsledky!$GP$3),"",Výsledky!GP78)</f>
        <v>0</v>
      </c>
      <c r="AL4" s="92">
        <f>IF(ISBLANK(Výsledky!$GW$3),"",Výsledky!GW78)</f>
        <v>30</v>
      </c>
      <c r="AM4" s="92">
        <f>IF(ISBLANK(Výsledky!$HD$3),"",Výsledky!HD78)</f>
        <v>20</v>
      </c>
      <c r="AN4" s="92">
        <f>IF(ISBLANK(Výsledky!$HK$3),"",Výsledky!HK78)</f>
        <v>0</v>
      </c>
      <c r="AO4" s="92">
        <f>IF(ISBLANK(Výsledky!$HR$3),"",Výsledky!HR78)</f>
        <v>0</v>
      </c>
      <c r="AP4" s="92" t="str">
        <f>IF(ISBLANK(Výsledky!$HY$3),"",Výsledky!HY78)</f>
        <v/>
      </c>
      <c r="AQ4" s="92">
        <f>IF(ISBLANK(Výsledky!$IF$3),"",Výsledky!IF78)</f>
        <v>0</v>
      </c>
      <c r="AR4" s="92" t="str">
        <f>IF(ISBLANK(Výsledky!$IM$3),"",Výsledky!IM78)</f>
        <v/>
      </c>
      <c r="AS4" s="92">
        <f>IF(ISBLANK(Výsledky!$IT$3),"",Výsledky!IT78)</f>
        <v>0</v>
      </c>
      <c r="AT4" s="92">
        <f>IF(ISBLANK(Výsledky!$JA$3),"",Výsledky!JA78)</f>
        <v>110</v>
      </c>
      <c r="AU4" s="92">
        <f>IF(ISBLANK(Výsledky!$JH$3),"",Výsledky!JH78)</f>
        <v>20</v>
      </c>
      <c r="AV4" s="92">
        <f>IF(ISBLANK(Výsledky!$JO$3),"",Výsledky!JO78)</f>
        <v>60</v>
      </c>
      <c r="AW4" s="92">
        <f>IF(ISBLANK(Výsledky!$JV$3),"",Výsledky!JV78)</f>
        <v>0</v>
      </c>
      <c r="AX4" s="92" t="str">
        <f>IF(ISBLANK(Výsledky!$KC$3),"",Výsledky!KC78)</f>
        <v/>
      </c>
      <c r="AY4" s="92" t="str">
        <f>IF(ISBLANK(Výsledky!$KJ$3),"",Výsledky!KJ78)</f>
        <v/>
      </c>
      <c r="AZ4" s="92">
        <f>IF(ISBLANK(Výsledky!$KQ$3),"",Výsledky!KQ78)</f>
        <v>40</v>
      </c>
      <c r="BA4" s="92">
        <f>IF(ISBLANK(Výsledky!$KX$3),"",Výsledky!KX78)</f>
        <v>0</v>
      </c>
      <c r="BB4" s="92">
        <f>IF(ISBLANK(Výsledky!$LE$3),"",Výsledky!LE78)</f>
        <v>0</v>
      </c>
      <c r="BC4" s="92">
        <f>IF(ISBLANK(Výsledky!$LL$3),"",Výsledky!LL78)</f>
        <v>40</v>
      </c>
      <c r="BD4" s="92" t="str">
        <f>IF(ISBLANK(Výsledky!$LS$3),"",Výsledky!LS78)</f>
        <v/>
      </c>
      <c r="BE4" s="92">
        <f>IF(ISBLANK(Výsledky!$LZ$3),"",Výsledky!LZ78)</f>
        <v>20</v>
      </c>
      <c r="BF4" s="92">
        <f>IF(ISBLANK(Výsledky!$MG$3),"",Výsledky!MG78)</f>
        <v>30</v>
      </c>
      <c r="BG4" s="92" t="str">
        <f>IF(ISBLANK(Výsledky!$MN$3),"",Výsledky!MN78)</f>
        <v/>
      </c>
      <c r="BH4" s="92">
        <f>IF(ISBLANK(Výsledky!$MU$3),"",Výsledky!MU78)</f>
        <v>70</v>
      </c>
      <c r="BI4" s="92" t="str">
        <f>IF(ISBLANK(Výsledky!$NB$3),"",Výsledky!NB78)</f>
        <v/>
      </c>
      <c r="BJ4" s="92">
        <f>IF(ISBLANK(Výsledky!$NI$3),"",Výsledky!NI78)</f>
        <v>50</v>
      </c>
      <c r="BK4" s="92" t="str">
        <f>IF(ISBLANK(Výsledky!$NP$3),"",Výsledky!NP78)</f>
        <v/>
      </c>
      <c r="BL4" s="92">
        <f>IF(ISBLANK(Výsledky!$NW$3),"",Výsledky!NW78)</f>
        <v>90</v>
      </c>
      <c r="BM4" s="92">
        <f>IF(ISBLANK(Výsledky!$OD$3),"",Výsledky!OD78)</f>
        <v>50</v>
      </c>
      <c r="BN4" s="92">
        <f>IF(ISBLANK(Výsledky!$OK$3),"",Výsledky!OK78)</f>
        <v>50</v>
      </c>
      <c r="BO4" s="92" t="str">
        <f>IF(ISBLANK(Výsledky!$OR$3),"",Výsledky!OR78)</f>
        <v/>
      </c>
      <c r="BP4" s="92">
        <f>IF(ISBLANK(Výsledky!$OY$3),"",Výsledky!OY78)</f>
        <v>30</v>
      </c>
      <c r="BQ4" s="92" t="str">
        <f>IF(ISBLANK(Výsledky!$PF$3),"",Výsledky!PF78)</f>
        <v/>
      </c>
      <c r="BR4" s="92">
        <f>IF(ISBLANK(Výsledky!$PM$3),"",Výsledky!PM78)</f>
        <v>10</v>
      </c>
      <c r="BS4" s="92" t="str">
        <f>IF(ISBLANK(Výsledky!$PT$3),"",Výsledky!PT78)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>
        <f t="shared" ref="DT4:DT67" si="47">IF(ISBLANK(BX4),"",VLOOKUP(BX4,$BE$83:$BV$161,18,FALSE))</f>
        <v>34</v>
      </c>
      <c r="DU4" s="10">
        <f t="shared" ref="DU4:DU67" si="48">IF(ISBLANK(BX4),"",VLOOKUP(BX4,$BF$83:$BV$161,17,FALSE))</f>
        <v>35</v>
      </c>
      <c r="DV4" s="10" t="e">
        <f t="shared" ref="DV4:DV67" si="49">IF(ISBLANK(BX4),"",VLOOKUP(BX4,$BG$83:$BV$161,16,FALSE))</f>
        <v>#N/A</v>
      </c>
      <c r="DW4" s="10">
        <f t="shared" ref="DW4:DW67" si="50">IF(ISBLANK(BX4),"",VLOOKUP(BX4,$BH$83:$BV$161,15,FALSE))</f>
        <v>33</v>
      </c>
      <c r="DX4" s="10" t="e">
        <f t="shared" ref="DX4:DX67" si="51">IF(ISBLANK(BX4),"",VLOOKUP(BX4,$BI$83:$BV$161,14,FALSE))</f>
        <v>#N/A</v>
      </c>
      <c r="DY4" s="10">
        <f t="shared" ref="DY4:DY67" si="52">IF(ISBLANK(BX4),"",VLOOKUP(BX4,$BJ$83:$BV$161,13,FALSE))</f>
        <v>29</v>
      </c>
      <c r="DZ4" s="10" t="e">
        <f t="shared" ref="DZ4:DZ67" si="53">IF(ISBLANK(BX4),"",VLOOKUP(BX4,$BK$83:$BV$161,12,FALSE))</f>
        <v>#N/A</v>
      </c>
      <c r="EA4" s="10">
        <f t="shared" ref="EA4:EA67" si="54">IF(ISBLANK(BX4),"",VLOOKUP(BX4,$BL$83:$BV$161,11,FALSE))</f>
        <v>28</v>
      </c>
      <c r="EB4" s="10">
        <f t="shared" ref="EB4:EB67" si="55">IF(ISBLANK(BX4),"",VLOOKUP(BX4,$BM$83:$BV$161,10,FALSE))</f>
        <v>25</v>
      </c>
      <c r="EC4" s="10">
        <f t="shared" ref="EC4:EC67" si="56">IF(ISBLANK(BX4),"",VLOOKUP(BX4,$BN$83:$BV$161,9,FALSE))</f>
        <v>28</v>
      </c>
      <c r="ED4" s="10" t="e">
        <f t="shared" ref="ED4:ED67" si="57">IF(ISBLANK(BX4),"",VLOOKUP(BX4,$BO$83:$BV$161,8,FALSE))</f>
        <v>#N/A</v>
      </c>
      <c r="EE4" s="10">
        <f t="shared" ref="EE4:EE67" si="58">IF(ISBLANK(BX4),"",VLOOKUP(BX4,$BP$83:$BV$161,7,FALSE))</f>
        <v>28</v>
      </c>
      <c r="EF4" s="10" t="e">
        <f t="shared" ref="EF4:EF67" si="59">IF(ISBLANK(BX4),"",VLOOKUP(BX4,$BQ$83:$BV$161,6,FALSE))</f>
        <v>#N/A</v>
      </c>
      <c r="EG4" s="10">
        <f t="shared" ref="EG4:EG67" si="60">IF(ISBLANK(BX4),"",VLOOKUP(BX4,$BR$83:$BV$161,5,FALSE))</f>
        <v>29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 x14ac:dyDescent="0.2">
      <c r="A5" s="1"/>
      <c r="B5" s="116" t="s">
        <v>95</v>
      </c>
      <c r="C5" s="113">
        <f>Tipy!A17</f>
        <v>67</v>
      </c>
      <c r="D5" s="108" t="str">
        <f>IF(Tipy!B17="","",Tipy!B17)</f>
        <v>Dodes</v>
      </c>
      <c r="E5" s="109">
        <f>SUM(F5:J5)</f>
        <v>1400</v>
      </c>
      <c r="F5" s="104">
        <f>IF(ISBLANK(Výsledky!$I$3),"-",SUM(K5:P5,R5,T5:U5,W5,Y5:AA5,AC5,AE5,AG5,AI5:AK5,AN5:AO5,AS5:AT5,AV5:AW5,AZ5,BB5:BC5,BE5:BF5,BH5,BJ5,BL5:BN5,BP5,BR5:BS5))</f>
        <v>1020</v>
      </c>
      <c r="G5" s="90">
        <f>IF(ISBLANK(Výsledky!$BF$3),"-",SUM(Q5,V5,X5,S5,AB5,AD5,AU5,BA5,BG5,BI5,BO5,BQ5,BU5))</f>
        <v>280</v>
      </c>
      <c r="H5" s="90">
        <f>IF(ISBLANK(Výsledky!$FG$3),"-",SUM(AF5,AH5,AP5,AR5,AX5))</f>
        <v>40</v>
      </c>
      <c r="I5" s="93">
        <f>IF(ISBLANK(Výsledky!$GW$3),"-",SUM(AL5,AM5,AQ5,AY5,BD5,BK5,BT5))</f>
        <v>40</v>
      </c>
      <c r="J5" s="94">
        <f>IF(ISBLANK(Výsledky!$I$3),"",Výsledky!I23)</f>
        <v>20</v>
      </c>
      <c r="K5" s="92">
        <f>IF(ISBLANK(Výsledky!$P$3),"",Výsledky!P23)</f>
        <v>0</v>
      </c>
      <c r="L5" s="92">
        <f>IF(ISBLANK(Výsledky!$W$3),"",Výsledky!W23)</f>
        <v>20</v>
      </c>
      <c r="M5" s="92">
        <f>IF(ISBLANK(Výsledky!$AD$3),"",Výsledky!AD23)</f>
        <v>30</v>
      </c>
      <c r="N5" s="92" t="str">
        <f>IF(ISBLANK(Výsledky!$AK$3),"",Výsledky!AK23)</f>
        <v>-</v>
      </c>
      <c r="O5" s="92">
        <f>IF(ISBLANK(Výsledky!$AR$3),"",Výsledky!AR23)</f>
        <v>30</v>
      </c>
      <c r="P5" s="92" t="str">
        <f>IF(ISBLANK(Výsledky!$AY$3),"",Výsledky!AY23)</f>
        <v>-</v>
      </c>
      <c r="Q5" s="92">
        <f>IF(ISBLANK(Výsledky!$BF$3),"",Výsledky!BF23)</f>
        <v>0</v>
      </c>
      <c r="R5" s="92">
        <f>IF(ISBLANK(Výsledky!$BM$3),"",Výsledky!BM23)</f>
        <v>50</v>
      </c>
      <c r="S5" s="92" t="str">
        <f>IF(ISBLANK(Výsledky!$BT$3),"",Výsledky!BT23)</f>
        <v>-</v>
      </c>
      <c r="T5" s="92">
        <f>IF(ISBLANK(Výsledky!$CA$3),"",Výsledky!CA23)</f>
        <v>0</v>
      </c>
      <c r="U5" s="92" t="str">
        <f>IF(ISBLANK(Výsledky!$CH$3),"",Výsledky!CH23)</f>
        <v>-</v>
      </c>
      <c r="V5" s="92">
        <f>IF(ISBLANK(Výsledky!$CO$3),"",Výsledky!CO23)</f>
        <v>40</v>
      </c>
      <c r="W5" s="92">
        <f>IF(ISBLANK(Výsledky!$CV$3),"",Výsledky!CV23)</f>
        <v>40</v>
      </c>
      <c r="X5" s="92">
        <f>IF(ISBLANK(Výsledky!$DC$3),"",Výsledky!DC23)</f>
        <v>60</v>
      </c>
      <c r="Y5" s="92">
        <f>IF(ISBLANK(Výsledky!$DJ$3),"",Výsledky!DJ23)</f>
        <v>0</v>
      </c>
      <c r="Z5" s="92" t="str">
        <f>IF(ISBLANK(Výsledky!$DQ$3),"",Výsledky!DQ23)</f>
        <v>-</v>
      </c>
      <c r="AA5" s="92">
        <f>IF(ISBLANK(Výsledky!$DX$3),"",Výsledky!DX23)</f>
        <v>0</v>
      </c>
      <c r="AB5" s="92">
        <f>IF(ISBLANK(Výsledky!$EE$3),"",Výsledky!EE23)</f>
        <v>40</v>
      </c>
      <c r="AC5" s="92">
        <f>IF(ISBLANK(Výsledky!$EL$3),"",Výsledky!EL23)</f>
        <v>30</v>
      </c>
      <c r="AD5" s="92">
        <f>IF(ISBLANK(Výsledky!$ES$3),"",Výsledky!ES23)</f>
        <v>80</v>
      </c>
      <c r="AE5" s="92">
        <f>IF(ISBLANK(Výsledky!$EZ$3),"",Výsledky!EZ23)</f>
        <v>30</v>
      </c>
      <c r="AF5" s="92">
        <f>IF(ISBLANK(Výsledky!$FG$3),"",Výsledky!FG23)</f>
        <v>0</v>
      </c>
      <c r="AG5" s="92">
        <f>IF(ISBLANK(Výsledky!$FN$3),"",Výsledky!FN23)</f>
        <v>60</v>
      </c>
      <c r="AH5" s="92">
        <f>IF(ISBLANK(Výsledky!$FU$3),"",Výsledky!FU23)</f>
        <v>40</v>
      </c>
      <c r="AI5" s="92">
        <f>IF(ISBLANK(Výsledky!$GB$3),"",Výsledky!GB23)</f>
        <v>110</v>
      </c>
      <c r="AJ5" s="92">
        <f>IF(ISBLANK(Výsledky!$GI$3),"",Výsledky!GI23)</f>
        <v>20</v>
      </c>
      <c r="AK5" s="92">
        <f>IF(ISBLANK(Výsledky!$GP$3),"",Výsledky!GP23)</f>
        <v>0</v>
      </c>
      <c r="AL5" s="92">
        <f>IF(ISBLANK(Výsledky!$GW$3),"",Výsledky!GW23)</f>
        <v>20</v>
      </c>
      <c r="AM5" s="92">
        <f>IF(ISBLANK(Výsledky!$HD$3),"",Výsledky!HD23)</f>
        <v>20</v>
      </c>
      <c r="AN5" s="92">
        <f>IF(ISBLANK(Výsledky!$HK$3),"",Výsledky!HK23)</f>
        <v>0</v>
      </c>
      <c r="AO5" s="92">
        <f>IF(ISBLANK(Výsledky!$HR$3),"",Výsledky!HR23)</f>
        <v>0</v>
      </c>
      <c r="AP5" s="92" t="str">
        <f>IF(ISBLANK(Výsledky!$HY$3),"",Výsledky!HY23)</f>
        <v/>
      </c>
      <c r="AQ5" s="92">
        <f>IF(ISBLANK(Výsledky!$IF$3),"",Výsledky!IF23)</f>
        <v>0</v>
      </c>
      <c r="AR5" s="92" t="str">
        <f>IF(ISBLANK(Výsledky!$IM$3),"",Výsledky!IM23)</f>
        <v/>
      </c>
      <c r="AS5" s="92">
        <f>IF(ISBLANK(Výsledky!$IT$3),"",Výsledky!IT23)</f>
        <v>0</v>
      </c>
      <c r="AT5" s="92">
        <f>IF(ISBLANK(Výsledky!$JA$3),"",Výsledky!JA23)</f>
        <v>70</v>
      </c>
      <c r="AU5" s="92">
        <f>IF(ISBLANK(Výsledky!$JH$3),"",Výsledky!JH23)</f>
        <v>40</v>
      </c>
      <c r="AV5" s="92">
        <f>IF(ISBLANK(Výsledky!$JO$3),"",Výsledky!JO23)</f>
        <v>60</v>
      </c>
      <c r="AW5" s="92">
        <f>IF(ISBLANK(Výsledky!$JV$3),"",Výsledky!JV23)</f>
        <v>0</v>
      </c>
      <c r="AX5" s="92" t="str">
        <f>IF(ISBLANK(Výsledky!$KC$3),"",Výsledky!KC23)</f>
        <v/>
      </c>
      <c r="AY5" s="92" t="str">
        <f>IF(ISBLANK(Výsledky!$KJ$3),"",Výsledky!KJ23)</f>
        <v/>
      </c>
      <c r="AZ5" s="92">
        <f>IF(ISBLANK(Výsledky!$KQ$3),"",Výsledky!KQ23)</f>
        <v>20</v>
      </c>
      <c r="BA5" s="92">
        <f>IF(ISBLANK(Výsledky!$KX$3),"",Výsledky!KX23)</f>
        <v>20</v>
      </c>
      <c r="BB5" s="92">
        <f>IF(ISBLANK(Výsledky!$LE$3),"",Výsledky!LE23)</f>
        <v>0</v>
      </c>
      <c r="BC5" s="92">
        <f>IF(ISBLANK(Výsledky!$LL$3),"",Výsledky!LL23)</f>
        <v>40</v>
      </c>
      <c r="BD5" s="92" t="str">
        <f>IF(ISBLANK(Výsledky!$LS$3),"",Výsledky!LS23)</f>
        <v/>
      </c>
      <c r="BE5" s="92">
        <f>IF(ISBLANK(Výsledky!$LZ$3),"",Výsledky!LZ23)</f>
        <v>50</v>
      </c>
      <c r="BF5" s="92">
        <f>IF(ISBLANK(Výsledky!$MG$3),"",Výsledky!MG23)</f>
        <v>30</v>
      </c>
      <c r="BG5" s="92" t="str">
        <f>IF(ISBLANK(Výsledky!$MN$3),"",Výsledky!MN23)</f>
        <v/>
      </c>
      <c r="BH5" s="92">
        <f>IF(ISBLANK(Výsledky!$MU$3),"",Výsledky!MU23)</f>
        <v>70</v>
      </c>
      <c r="BI5" s="92" t="str">
        <f>IF(ISBLANK(Výsledky!$NB$3),"",Výsledky!NB23)</f>
        <v/>
      </c>
      <c r="BJ5" s="92">
        <f>IF(ISBLANK(Výsledky!$NI$3),"",Výsledky!NI23)</f>
        <v>70</v>
      </c>
      <c r="BK5" s="92" t="str">
        <f>IF(ISBLANK(Výsledky!$NP$3),"",Výsledky!NP23)</f>
        <v/>
      </c>
      <c r="BL5" s="92">
        <f>IF(ISBLANK(Výsledky!$NW$3),"",Výsledky!NW23)</f>
        <v>60</v>
      </c>
      <c r="BM5" s="92">
        <f>IF(ISBLANK(Výsledky!$OD$3),"",Výsledky!OD23)</f>
        <v>70</v>
      </c>
      <c r="BN5" s="92">
        <f>IF(ISBLANK(Výsledky!$OK$3),"",Výsledky!OK23)</f>
        <v>40</v>
      </c>
      <c r="BO5" s="92" t="str">
        <f>IF(ISBLANK(Výsledky!$OR$3),"",Výsledky!OR23)</f>
        <v/>
      </c>
      <c r="BP5" s="92">
        <f>IF(ISBLANK(Výsledky!$OY$3),"",Výsledky!OY23)</f>
        <v>20</v>
      </c>
      <c r="BQ5" s="92" t="str">
        <f>IF(ISBLANK(Výsledky!$PF$3),"",Výsledky!PF23)</f>
        <v/>
      </c>
      <c r="BR5" s="92">
        <f>IF(ISBLANK(Výsledky!$PM$3),"",Výsledky!PM23)</f>
        <v>0</v>
      </c>
      <c r="BS5" s="92" t="str">
        <f>IF(ISBLANK(Výsledky!$PT$3),"",Výsledky!PT23)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>
        <f t="shared" si="47"/>
        <v>67</v>
      </c>
      <c r="DU5" s="10">
        <f t="shared" si="48"/>
        <v>67</v>
      </c>
      <c r="DV5" s="10" t="e">
        <f t="shared" si="49"/>
        <v>#N/A</v>
      </c>
      <c r="DW5" s="10">
        <f t="shared" si="50"/>
        <v>67</v>
      </c>
      <c r="DX5" s="10" t="e">
        <f t="shared" si="51"/>
        <v>#N/A</v>
      </c>
      <c r="DY5" s="10">
        <f t="shared" si="52"/>
        <v>67</v>
      </c>
      <c r="DZ5" s="10" t="e">
        <f t="shared" si="53"/>
        <v>#N/A</v>
      </c>
      <c r="EA5" s="10">
        <f t="shared" si="54"/>
        <v>67</v>
      </c>
      <c r="EB5" s="10">
        <f t="shared" si="55"/>
        <v>67</v>
      </c>
      <c r="EC5" s="10">
        <f t="shared" si="56"/>
        <v>68</v>
      </c>
      <c r="ED5" s="10" t="e">
        <f t="shared" si="57"/>
        <v>#N/A</v>
      </c>
      <c r="EE5" s="10">
        <f t="shared" si="58"/>
        <v>68</v>
      </c>
      <c r="EF5" s="10" t="e">
        <f t="shared" si="59"/>
        <v>#N/A</v>
      </c>
      <c r="EG5" s="10">
        <f t="shared" si="60"/>
        <v>68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 ht="15" x14ac:dyDescent="0.2">
      <c r="A6" s="1"/>
      <c r="B6" s="117" t="s">
        <v>96</v>
      </c>
      <c r="C6" s="113">
        <f>Tipy!A58</f>
        <v>6</v>
      </c>
      <c r="D6" s="108" t="str">
        <f>IF(Tipy!B58="","",Tipy!B58)</f>
        <v>Peter Čička</v>
      </c>
      <c r="E6" s="109">
        <f>SUM(F6:J6)</f>
        <v>1380</v>
      </c>
      <c r="F6" s="104">
        <f>IF(ISBLANK(Výsledky!$I$3),"-",SUM(K6:P6,R6,T6:U6,W6,Y6:AA6,AC6,AE6,AG6,AI6:AK6,AN6:AO6,AS6:AT6,AV6:AW6,AZ6,BB6:BC6,BE6:BF6,BH6,BJ6,BL6:BN6,BP6,BR6:BS6))</f>
        <v>1010</v>
      </c>
      <c r="G6" s="90">
        <f>IF(ISBLANK(Výsledky!$BF$3),"-",SUM(Q6,V6,X6,S6,AB6,AD6,AU6,BA6,BG6,BI6,BO6,BQ6,BU6))</f>
        <v>240</v>
      </c>
      <c r="H6" s="90">
        <f>IF(ISBLANK(Výsledky!$FG$3),"-",SUM(AF6,AH6,AP6,AR6,AX6))</f>
        <v>20</v>
      </c>
      <c r="I6" s="93">
        <f>IF(ISBLANK(Výsledky!$GW$3),"-",SUM(AL6,AM6,AQ6,AY6,BD6,BK6,BT6))</f>
        <v>60</v>
      </c>
      <c r="J6" s="94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>
        <f>IF(ISBLANK(Výsledky!$BM$3),"",Výsledky!BM64)</f>
        <v>40</v>
      </c>
      <c r="S6" s="92">
        <f>IF(ISBLANK(Výsledky!$BT$3),"",Výsledky!BT64)</f>
        <v>40</v>
      </c>
      <c r="T6" s="92">
        <f>IF(ISBLANK(Výsledky!$CA$3),"",Výsledky!CA64)</f>
        <v>0</v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>
        <f>IF(ISBLANK(Výsledky!$FG$3),"",Výsledky!FG64)</f>
        <v>0</v>
      </c>
      <c r="AG6" s="92">
        <f>IF(ISBLANK(Výsledky!$FN$3),"",Výsledky!FN64)</f>
        <v>20</v>
      </c>
      <c r="AH6" s="92">
        <f>IF(ISBLANK(Výsledky!$FU$3),"",Výsledky!FU64)</f>
        <v>20</v>
      </c>
      <c r="AI6" s="92">
        <f>IF(ISBLANK(Výsledky!$GB$3),"",Výsledky!GB64)</f>
        <v>70</v>
      </c>
      <c r="AJ6" s="92">
        <f>IF(ISBLANK(Výsledky!$GI$3),"",Výsledky!GI64)</f>
        <v>20</v>
      </c>
      <c r="AK6" s="92">
        <f>IF(ISBLANK(Výsledky!$GP$3),"",Výsledky!GP64)</f>
        <v>30</v>
      </c>
      <c r="AL6" s="92">
        <f>IF(ISBLANK(Výsledky!$GW$3),"",Výsledky!GW64)</f>
        <v>20</v>
      </c>
      <c r="AM6" s="92">
        <f>IF(ISBLANK(Výsledky!$HD$3),"",Výsledky!HD64)</f>
        <v>20</v>
      </c>
      <c r="AN6" s="92">
        <f>IF(ISBLANK(Výsledky!$HK$3),"",Výsledky!HK64)</f>
        <v>0</v>
      </c>
      <c r="AO6" s="92">
        <f>IF(ISBLANK(Výsledky!$HR$3),"",Výsledky!HR64)</f>
        <v>0</v>
      </c>
      <c r="AP6" s="92" t="str">
        <f>IF(ISBLANK(Výsledky!$HY$3),"",Výsledky!HY64)</f>
        <v/>
      </c>
      <c r="AQ6" s="92">
        <f>IF(ISBLANK(Výsledky!$IF$3),"",Výsledky!IF64)</f>
        <v>20</v>
      </c>
      <c r="AR6" s="92" t="str">
        <f>IF(ISBLANK(Výsledky!$IM$3),"",Výsledky!IM64)</f>
        <v/>
      </c>
      <c r="AS6" s="92">
        <f>IF(ISBLANK(Výsledky!$IT$3),"",Výsledky!IT64)</f>
        <v>0</v>
      </c>
      <c r="AT6" s="92">
        <f>IF(ISBLANK(Výsledky!$JA$3),"",Výsledky!JA64)</f>
        <v>40</v>
      </c>
      <c r="AU6" s="92">
        <f>IF(ISBLANK(Výsledky!$JH$3),"",Výsledky!JH64)</f>
        <v>20</v>
      </c>
      <c r="AV6" s="92">
        <f>IF(ISBLANK(Výsledky!$JO$3),"",Výsledky!JO64)</f>
        <v>40</v>
      </c>
      <c r="AW6" s="92">
        <f>IF(ISBLANK(Výsledky!$JV$3),"",Výsledky!JV64)</f>
        <v>0</v>
      </c>
      <c r="AX6" s="92" t="str">
        <f>IF(ISBLANK(Výsledky!$KC$3),"",Výsledky!KC64)</f>
        <v/>
      </c>
      <c r="AY6" s="92" t="str">
        <f>IF(ISBLANK(Výsledky!$KJ$3),"",Výsledky!KJ64)</f>
        <v/>
      </c>
      <c r="AZ6" s="92">
        <f>IF(ISBLANK(Výsledky!$KQ$3),"",Výsledky!KQ64)</f>
        <v>60</v>
      </c>
      <c r="BA6" s="92">
        <f>IF(ISBLANK(Výsledky!$KX$3),"",Výsledky!KX64)</f>
        <v>0</v>
      </c>
      <c r="BB6" s="92">
        <f>IF(ISBLANK(Výsledky!$LE$3),"",Výsledky!LE64)</f>
        <v>0</v>
      </c>
      <c r="BC6" s="92">
        <f>IF(ISBLANK(Výsledky!$LL$3),"",Výsledky!LL64)</f>
        <v>40</v>
      </c>
      <c r="BD6" s="92" t="str">
        <f>IF(ISBLANK(Výsledky!$LS$3),"",Výsledky!LS64)</f>
        <v/>
      </c>
      <c r="BE6" s="92">
        <f>IF(ISBLANK(Výsledky!$LZ$3),"",Výsledky!LZ64)</f>
        <v>20</v>
      </c>
      <c r="BF6" s="92">
        <f>IF(ISBLANK(Výsledky!$MG$3),"",Výsledky!MG64)</f>
        <v>30</v>
      </c>
      <c r="BG6" s="92" t="str">
        <f>IF(ISBLANK(Výsledky!$MN$3),"",Výsledky!MN64)</f>
        <v/>
      </c>
      <c r="BH6" s="92">
        <f>IF(ISBLANK(Výsledky!$MU$3),"",Výsledky!MU64)</f>
        <v>40</v>
      </c>
      <c r="BI6" s="92" t="str">
        <f>IF(ISBLANK(Výsledky!$NB$3),"",Výsledky!NB64)</f>
        <v/>
      </c>
      <c r="BJ6" s="92">
        <f>IF(ISBLANK(Výsledky!$NI$3),"",Výsledky!NI64)</f>
        <v>70</v>
      </c>
      <c r="BK6" s="92" t="str">
        <f>IF(ISBLANK(Výsledky!$NP$3),"",Výsledky!NP64)</f>
        <v/>
      </c>
      <c r="BL6" s="92">
        <f>IF(ISBLANK(Výsledky!$NW$3),"",Výsledky!NW64)</f>
        <v>50</v>
      </c>
      <c r="BM6" s="92">
        <f>IF(ISBLANK(Výsledky!$OD$3),"",Výsledky!OD64)</f>
        <v>70</v>
      </c>
      <c r="BN6" s="92">
        <f>IF(ISBLANK(Výsledky!$OK$3),"",Výsledky!OK64)</f>
        <v>40</v>
      </c>
      <c r="BO6" s="92" t="str">
        <f>IF(ISBLANK(Výsledky!$OR$3),"",Výsledky!OR64)</f>
        <v/>
      </c>
      <c r="BP6" s="92">
        <f>IF(ISBLANK(Výsledky!$OY$3),"",Výsledky!OY64)</f>
        <v>60</v>
      </c>
      <c r="BQ6" s="92" t="str">
        <f>IF(ISBLANK(Výsledky!$PF$3),"",Výsledky!PF64)</f>
        <v/>
      </c>
      <c r="BR6" s="92">
        <f>IF(ISBLANK(Výsledky!$PM$3),"",Výsledky!PM64)</f>
        <v>0</v>
      </c>
      <c r="BS6" s="92" t="str">
        <f>IF(ISBLANK(Výsledky!$PT$3),"",Výsledky!PT64)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>
        <f t="shared" si="47"/>
        <v>33</v>
      </c>
      <c r="DU6" s="10">
        <f t="shared" si="48"/>
        <v>36</v>
      </c>
      <c r="DV6" s="10" t="e">
        <f t="shared" si="49"/>
        <v>#N/A</v>
      </c>
      <c r="DW6" s="10">
        <f t="shared" si="50"/>
        <v>39</v>
      </c>
      <c r="DX6" s="10" t="e">
        <f t="shared" si="51"/>
        <v>#N/A</v>
      </c>
      <c r="DY6" s="10">
        <f t="shared" si="52"/>
        <v>39</v>
      </c>
      <c r="DZ6" s="10" t="e">
        <f t="shared" si="53"/>
        <v>#N/A</v>
      </c>
      <c r="EA6" s="10">
        <f t="shared" si="54"/>
        <v>41</v>
      </c>
      <c r="EB6" s="10">
        <f t="shared" si="55"/>
        <v>41</v>
      </c>
      <c r="EC6" s="10">
        <f t="shared" si="56"/>
        <v>42</v>
      </c>
      <c r="ED6" s="10" t="e">
        <f t="shared" si="57"/>
        <v>#N/A</v>
      </c>
      <c r="EE6" s="10">
        <f t="shared" si="58"/>
        <v>42</v>
      </c>
      <c r="EF6" s="10" t="e">
        <f t="shared" si="59"/>
        <v>#N/A</v>
      </c>
      <c r="EG6" s="10">
        <f t="shared" si="60"/>
        <v>42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 ht="15" x14ac:dyDescent="0.2">
      <c r="A7" s="1"/>
      <c r="B7" s="117" t="s">
        <v>97</v>
      </c>
      <c r="C7" s="113">
        <f>Tipy!A52</f>
        <v>17</v>
      </c>
      <c r="D7" s="108" t="str">
        <f>IF(Tipy!B52="","",Tipy!B52)</f>
        <v>Pato</v>
      </c>
      <c r="E7" s="109">
        <f>SUM(F7:J7)</f>
        <v>1370</v>
      </c>
      <c r="F7" s="104">
        <f>IF(ISBLANK(Výsledky!$I$3),"-",SUM(K7:P7,R7,T7:U7,W7,Y7:AA7,AC7,AE7,AG7,AI7:AK7,AN7:AO7,AS7:AT7,AV7:AW7,AZ7,BB7:BC7,BE7:BF7,BH7,BJ7,BL7:BN7,BP7,BR7:BS7))</f>
        <v>980</v>
      </c>
      <c r="G7" s="90">
        <f>IF(ISBLANK(Výsledky!$BF$3),"-",SUM(Q7,V7,X7,S7,AB7,AD7,AU7,BA7,BG7,BI7,BO7,BQ7,BU7))</f>
        <v>320</v>
      </c>
      <c r="H7" s="90">
        <f>IF(ISBLANK(Výsledky!$FG$3),"-",SUM(AF7,AH7,AP7,AR7,AX7))</f>
        <v>20</v>
      </c>
      <c r="I7" s="93">
        <f>IF(ISBLANK(Výsledky!$GW$3),"-",SUM(AL7,AM7,AQ7,AY7,BD7,BK7,BT7))</f>
        <v>50</v>
      </c>
      <c r="J7" s="94" t="str">
        <f>IF(ISBLANK(Výsledky!$I$3),"",Výsledky!I58)</f>
        <v>-</v>
      </c>
      <c r="K7" s="92">
        <f>IF(ISBLANK(Výsledky!$P$3),"",Výsledky!P58)</f>
        <v>20</v>
      </c>
      <c r="L7" s="92">
        <f>IF(ISBLANK(Výsledky!$W$3),"",Výsledky!W58)</f>
        <v>0</v>
      </c>
      <c r="M7" s="92">
        <f>IF(ISBLANK(Výsledky!$AD$3),"",Výsledky!AD58)</f>
        <v>20</v>
      </c>
      <c r="N7" s="92">
        <f>IF(ISBLANK(Výsledky!$AK$3),"",Výsledky!AK58)</f>
        <v>20</v>
      </c>
      <c r="O7" s="92">
        <f>IF(ISBLANK(Výsledky!$AR$3),"",Výsledky!AR58)</f>
        <v>40</v>
      </c>
      <c r="P7" s="92">
        <f>IF(ISBLANK(Výsledky!$AY$3),"",Výsledky!AY58)</f>
        <v>0</v>
      </c>
      <c r="Q7" s="92">
        <f>IF(ISBLANK(Výsledky!$BF$3),"",Výsledky!BF58)</f>
        <v>0</v>
      </c>
      <c r="R7" s="92" t="str">
        <f>IF(ISBLANK(Výsledky!$BM$3),"",Výsledky!BM58)</f>
        <v>-</v>
      </c>
      <c r="S7" s="92">
        <f>IF(ISBLANK(Výsledky!$BT$3),"",Výsledky!BT58)</f>
        <v>80</v>
      </c>
      <c r="T7" s="92" t="str">
        <f>IF(ISBLANK(Výsledky!$CA$3),"",Výsledky!CA58)</f>
        <v>-</v>
      </c>
      <c r="U7" s="92">
        <f>IF(ISBLANK(Výsledky!$CH$3),"",Výsledky!CH58)</f>
        <v>20</v>
      </c>
      <c r="V7" s="92">
        <f>IF(ISBLANK(Výsledky!$CO$3),"",Výsledky!CO58)</f>
        <v>80</v>
      </c>
      <c r="W7" s="92">
        <f>IF(ISBLANK(Výsledky!$CV$3),"",Výsledky!CV58)</f>
        <v>0</v>
      </c>
      <c r="X7" s="92">
        <f>IF(ISBLANK(Výsledky!$DC$3),"",Výsledky!DC58)</f>
        <v>40</v>
      </c>
      <c r="Y7" s="92">
        <f>IF(ISBLANK(Výsledky!$DJ$3),"",Výsledky!DJ58)</f>
        <v>50</v>
      </c>
      <c r="Z7" s="92">
        <f>IF(ISBLANK(Výsledky!$DQ$3),"",Výsledky!DQ58)</f>
        <v>30</v>
      </c>
      <c r="AA7" s="92">
        <f>IF(ISBLANK(Výsledky!$DX$3),"",Výsledky!DX58)</f>
        <v>0</v>
      </c>
      <c r="AB7" s="92">
        <f>IF(ISBLANK(Výsledky!$EE$3),"",Výsledky!EE58)</f>
        <v>50</v>
      </c>
      <c r="AC7" s="92">
        <f>IF(ISBLANK(Výsledky!$EL$3),"",Výsledky!EL58)</f>
        <v>0</v>
      </c>
      <c r="AD7" s="92">
        <f>IF(ISBLANK(Výsledky!$ES$3),"",Výsledky!ES58)</f>
        <v>50</v>
      </c>
      <c r="AE7" s="92">
        <f>IF(ISBLANK(Výsledky!$EZ$3),"",Výsledky!EZ58)</f>
        <v>80</v>
      </c>
      <c r="AF7" s="92">
        <f>IF(ISBLANK(Výsledky!$FG$3),"",Výsledky!FG58)</f>
        <v>0</v>
      </c>
      <c r="AG7" s="92" t="str">
        <f>IF(ISBLANK(Výsledky!$FN$3),"",Výsledky!FN58)</f>
        <v>-</v>
      </c>
      <c r="AH7" s="92">
        <f>IF(ISBLANK(Výsledky!$FU$3),"",Výsledky!FU58)</f>
        <v>20</v>
      </c>
      <c r="AI7" s="92">
        <f>IF(ISBLANK(Výsledky!$GB$3),"",Výsledky!GB58)</f>
        <v>70</v>
      </c>
      <c r="AJ7" s="92">
        <f>IF(ISBLANK(Výsledky!$GI$3),"",Výsledky!GI58)</f>
        <v>30</v>
      </c>
      <c r="AK7" s="92">
        <f>IF(ISBLANK(Výsledky!$GP$3),"",Výsledky!GP58)</f>
        <v>30</v>
      </c>
      <c r="AL7" s="92">
        <f>IF(ISBLANK(Výsledky!$GW$3),"",Výsledky!GW58)</f>
        <v>50</v>
      </c>
      <c r="AM7" s="92" t="str">
        <f>IF(ISBLANK(Výsledky!$HD$3),"",Výsledky!HD58)</f>
        <v>-</v>
      </c>
      <c r="AN7" s="92">
        <f>IF(ISBLANK(Výsledky!$HK$3),"",Výsledky!HK58)</f>
        <v>0</v>
      </c>
      <c r="AO7" s="92">
        <f>IF(ISBLANK(Výsledky!$HR$3),"",Výsledky!HR58)</f>
        <v>0</v>
      </c>
      <c r="AP7" s="92" t="str">
        <f>IF(ISBLANK(Výsledky!$HY$3),"",Výsledky!HY58)</f>
        <v/>
      </c>
      <c r="AQ7" s="92">
        <f>IF(ISBLANK(Výsledky!$IF$3),"",Výsledky!IF58)</f>
        <v>0</v>
      </c>
      <c r="AR7" s="92" t="str">
        <f>IF(ISBLANK(Výsledky!$IM$3),"",Výsledky!IM58)</f>
        <v/>
      </c>
      <c r="AS7" s="92">
        <f>IF(ISBLANK(Výsledky!$IT$3),"",Výsledky!IT58)</f>
        <v>0</v>
      </c>
      <c r="AT7" s="92">
        <f>IF(ISBLANK(Výsledky!$JA$3),"",Výsledky!JA58)</f>
        <v>80</v>
      </c>
      <c r="AU7" s="92">
        <f>IF(ISBLANK(Výsledky!$JH$3),"",Výsledky!JH58)</f>
        <v>20</v>
      </c>
      <c r="AV7" s="92">
        <f>IF(ISBLANK(Výsledky!$JO$3),"",Výsledky!JO58)</f>
        <v>90</v>
      </c>
      <c r="AW7" s="92">
        <f>IF(ISBLANK(Výsledky!$JV$3),"",Výsledky!JV58)</f>
        <v>0</v>
      </c>
      <c r="AX7" s="92" t="str">
        <f>IF(ISBLANK(Výsledky!$KC$3),"",Výsledky!KC58)</f>
        <v/>
      </c>
      <c r="AY7" s="92" t="str">
        <f>IF(ISBLANK(Výsledky!$KJ$3),"",Výsledky!KJ58)</f>
        <v/>
      </c>
      <c r="AZ7" s="92">
        <f>IF(ISBLANK(Výsledky!$KQ$3),"",Výsledky!KQ58)</f>
        <v>40</v>
      </c>
      <c r="BA7" s="92">
        <f>IF(ISBLANK(Výsledky!$KX$3),"",Výsledky!KX58)</f>
        <v>0</v>
      </c>
      <c r="BB7" s="92">
        <f>IF(ISBLANK(Výsledky!$LE$3),"",Výsledky!LE58)</f>
        <v>0</v>
      </c>
      <c r="BC7" s="92">
        <f>IF(ISBLANK(Výsledky!$LL$3),"",Výsledky!LL58)</f>
        <v>40</v>
      </c>
      <c r="BD7" s="92" t="str">
        <f>IF(ISBLANK(Výsledky!$LS$3),"",Výsledky!LS58)</f>
        <v/>
      </c>
      <c r="BE7" s="92">
        <f>IF(ISBLANK(Výsledky!$LZ$3),"",Výsledky!LZ58)</f>
        <v>20</v>
      </c>
      <c r="BF7" s="92">
        <f>IF(ISBLANK(Výsledky!$MG$3),"",Výsledky!MG58)</f>
        <v>0</v>
      </c>
      <c r="BG7" s="92" t="str">
        <f>IF(ISBLANK(Výsledky!$MN$3),"",Výsledky!MN58)</f>
        <v/>
      </c>
      <c r="BH7" s="92">
        <f>IF(ISBLANK(Výsledky!$MU$3),"",Výsledky!MU58)</f>
        <v>40</v>
      </c>
      <c r="BI7" s="92" t="str">
        <f>IF(ISBLANK(Výsledky!$NB$3),"",Výsledky!NB58)</f>
        <v/>
      </c>
      <c r="BJ7" s="92">
        <f>IF(ISBLANK(Výsledky!$NI$3),"",Výsledky!NI58)</f>
        <v>70</v>
      </c>
      <c r="BK7" s="92" t="str">
        <f>IF(ISBLANK(Výsledky!$NP$3),"",Výsledky!NP58)</f>
        <v/>
      </c>
      <c r="BL7" s="92">
        <f>IF(ISBLANK(Výsledky!$NW$3),"",Výsledky!NW58)</f>
        <v>60</v>
      </c>
      <c r="BM7" s="92">
        <f>IF(ISBLANK(Výsledky!$OD$3),"",Výsledky!OD58)</f>
        <v>70</v>
      </c>
      <c r="BN7" s="92">
        <f>IF(ISBLANK(Výsledky!$OK$3),"",Výsledky!OK58)</f>
        <v>40</v>
      </c>
      <c r="BO7" s="92" t="str">
        <f>IF(ISBLANK(Výsledky!$OR$3),"",Výsledky!OR58)</f>
        <v/>
      </c>
      <c r="BP7" s="92">
        <f>IF(ISBLANK(Výsledky!$OY$3),"",Výsledky!OY58)</f>
        <v>20</v>
      </c>
      <c r="BQ7" s="92" t="str">
        <f>IF(ISBLANK(Výsledky!$PF$3),"",Výsledky!PF58)</f>
        <v/>
      </c>
      <c r="BR7" s="92" t="str">
        <f>IF(ISBLANK(Výsledky!$PM$3),"",Výsledky!PM58)</f>
        <v>-</v>
      </c>
      <c r="BS7" s="92" t="str">
        <f>IF(ISBLANK(Výsledky!$PT$3),"",Výsledky!PT58)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>
        <f t="shared" si="47"/>
        <v>75</v>
      </c>
      <c r="DU7" s="10">
        <f t="shared" si="48"/>
        <v>75</v>
      </c>
      <c r="DV7" s="10" t="e">
        <f t="shared" si="49"/>
        <v>#N/A</v>
      </c>
      <c r="DW7" s="10">
        <f t="shared" si="50"/>
        <v>75</v>
      </c>
      <c r="DX7" s="10" t="e">
        <f t="shared" si="51"/>
        <v>#N/A</v>
      </c>
      <c r="DY7" s="10">
        <f t="shared" si="52"/>
        <v>75</v>
      </c>
      <c r="DZ7" s="10" t="e">
        <f t="shared" si="53"/>
        <v>#N/A</v>
      </c>
      <c r="EA7" s="10">
        <f t="shared" si="54"/>
        <v>75</v>
      </c>
      <c r="EB7" s="10">
        <f t="shared" si="55"/>
        <v>75</v>
      </c>
      <c r="EC7" s="10">
        <f t="shared" si="56"/>
        <v>75</v>
      </c>
      <c r="ED7" s="10" t="e">
        <f t="shared" si="57"/>
        <v>#N/A</v>
      </c>
      <c r="EE7" s="10">
        <f t="shared" si="58"/>
        <v>75</v>
      </c>
      <c r="EF7" s="10" t="e">
        <f t="shared" si="59"/>
        <v>#N/A</v>
      </c>
      <c r="EG7" s="10">
        <f t="shared" si="60"/>
        <v>75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 ht="15" x14ac:dyDescent="0.2">
      <c r="A8" s="1"/>
      <c r="B8" s="117" t="s">
        <v>98</v>
      </c>
      <c r="C8" s="113">
        <f>Tipy!A61</f>
        <v>58</v>
      </c>
      <c r="D8" s="108" t="str">
        <f>IF(Tipy!B61="","",Tipy!B61)</f>
        <v>Rajjum</v>
      </c>
      <c r="E8" s="109">
        <f>SUM(F8:J8)</f>
        <v>1320</v>
      </c>
      <c r="F8" s="104">
        <f>IF(ISBLANK(Výsledky!$I$3),"-",SUM(K8:P8,R8,T8:U8,W8,Y8:AA8,AC8,AE8,AG8,AI8:AK8,AN8:AO8,AS8:AT8,AV8:AW8,AZ8,BB8:BC8,BE8:BF8,BH8,BJ8,BL8:BN8,BP8,BR8:BS8))</f>
        <v>1000</v>
      </c>
      <c r="G8" s="90">
        <f>IF(ISBLANK(Výsledky!$BF$3),"-",SUM(Q8,V8,X8,S8,AB8,AD8,AU8,BA8,BG8,BI8,BO8,BQ8,BU8))</f>
        <v>200</v>
      </c>
      <c r="H8" s="90">
        <f>IF(ISBLANK(Výsledky!$FG$3),"-",SUM(AF8,AH8,AP8,AR8,AX8))</f>
        <v>20</v>
      </c>
      <c r="I8" s="93">
        <f>IF(ISBLANK(Výsledky!$GW$3),"-",SUM(AL8,AM8,AQ8,AY8,BD8,BK8,BT8))</f>
        <v>50</v>
      </c>
      <c r="J8" s="94">
        <f>IF(ISBLANK(Výsledky!$I$3),"",Výsledky!I67)</f>
        <v>50</v>
      </c>
      <c r="K8" s="92">
        <f>IF(ISBLANK(Výsledky!$P$3),"",Výsledky!P67)</f>
        <v>20</v>
      </c>
      <c r="L8" s="92">
        <f>IF(ISBLANK(Výsledky!$W$3),"",Výsledky!W67)</f>
        <v>10</v>
      </c>
      <c r="M8" s="92">
        <f>IF(ISBLANK(Výsledky!$AD$3),"",Výsledky!AD67)</f>
        <v>20</v>
      </c>
      <c r="N8" s="92">
        <f>IF(ISBLANK(Výsledky!$AK$3),"",Výsledky!AK67)</f>
        <v>50</v>
      </c>
      <c r="O8" s="92">
        <f>IF(ISBLANK(Výsledky!$AR$3),"",Výsledky!AR67)</f>
        <v>30</v>
      </c>
      <c r="P8" s="92">
        <f>IF(ISBLANK(Výsledky!$AY$3),"",Výsledky!AY67)</f>
        <v>0</v>
      </c>
      <c r="Q8" s="92">
        <f>IF(ISBLANK(Výsledky!$BF$3),"",Výsledky!BF67)</f>
        <v>0</v>
      </c>
      <c r="R8" s="92">
        <f>IF(ISBLANK(Výsledky!$BM$3),"",Výsledky!BM67)</f>
        <v>80</v>
      </c>
      <c r="S8" s="92">
        <f>IF(ISBLANK(Výsledky!$BT$3),"",Výsledky!BT67)</f>
        <v>20</v>
      </c>
      <c r="T8" s="92">
        <f>IF(ISBLANK(Výsledky!$CA$3),"",Výsledky!CA67)</f>
        <v>10</v>
      </c>
      <c r="U8" s="92">
        <f>IF(ISBLANK(Výsledky!$CH$3),"",Výsledky!CH67)</f>
        <v>0</v>
      </c>
      <c r="V8" s="92">
        <f>IF(ISBLANK(Výsledky!$CO$3),"",Výsledky!CO67)</f>
        <v>50</v>
      </c>
      <c r="W8" s="92">
        <f>IF(ISBLANK(Výsledky!$CV$3),"",Výsledky!CV67)</f>
        <v>20</v>
      </c>
      <c r="X8" s="92">
        <f>IF(ISBLANK(Výsledky!$DC$3),"",Výsledky!DC67)</f>
        <v>40</v>
      </c>
      <c r="Y8" s="92">
        <f>IF(ISBLANK(Výsledky!$DJ$3),"",Výsledky!DJ67)</f>
        <v>0</v>
      </c>
      <c r="Z8" s="92">
        <f>IF(ISBLANK(Výsledky!$DQ$3),"",Výsledky!DQ67)</f>
        <v>30</v>
      </c>
      <c r="AA8" s="92">
        <f>IF(ISBLANK(Výsledky!$DX$3),"",Výsledky!DX67)</f>
        <v>0</v>
      </c>
      <c r="AB8" s="92">
        <f>IF(ISBLANK(Výsledky!$EE$3),"",Výsledky!EE67)</f>
        <v>40</v>
      </c>
      <c r="AC8" s="92">
        <f>IF(ISBLANK(Výsledky!$EL$3),"",Výsledky!EL67)</f>
        <v>0</v>
      </c>
      <c r="AD8" s="92">
        <f>IF(ISBLANK(Výsledky!$ES$3),"",Výsledky!ES67)</f>
        <v>50</v>
      </c>
      <c r="AE8" s="92">
        <f>IF(ISBLANK(Výsledky!$EZ$3),"",Výsledky!EZ67)</f>
        <v>60</v>
      </c>
      <c r="AF8" s="92">
        <f>IF(ISBLANK(Výsledky!$FG$3),"",Výsledky!FG67)</f>
        <v>0</v>
      </c>
      <c r="AG8" s="92" t="str">
        <f>IF(ISBLANK(Výsledky!$FN$3),"",Výsledky!FN67)</f>
        <v>-</v>
      </c>
      <c r="AH8" s="92">
        <f>IF(ISBLANK(Výsledky!$FU$3),"",Výsledky!FU67)</f>
        <v>20</v>
      </c>
      <c r="AI8" s="92">
        <f>IF(ISBLANK(Výsledky!$GB$3),"",Výsledky!GB67)</f>
        <v>50</v>
      </c>
      <c r="AJ8" s="92">
        <f>IF(ISBLANK(Výsledky!$GI$3),"",Výsledky!GI67)</f>
        <v>30</v>
      </c>
      <c r="AK8" s="92">
        <f>IF(ISBLANK(Výsledky!$GP$3),"",Výsledky!GP67)</f>
        <v>30</v>
      </c>
      <c r="AL8" s="92">
        <f>IF(ISBLANK(Výsledky!$GW$3),"",Výsledky!GW67)</f>
        <v>30</v>
      </c>
      <c r="AM8" s="92">
        <f>IF(ISBLANK(Výsledky!$HD$3),"",Výsledky!HD67)</f>
        <v>20</v>
      </c>
      <c r="AN8" s="92">
        <f>IF(ISBLANK(Výsledky!$HK$3),"",Výsledky!HK67)</f>
        <v>0</v>
      </c>
      <c r="AO8" s="92">
        <f>IF(ISBLANK(Výsledky!$HR$3),"",Výsledky!HR67)</f>
        <v>0</v>
      </c>
      <c r="AP8" s="92" t="str">
        <f>IF(ISBLANK(Výsledky!$HY$3),"",Výsledky!HY67)</f>
        <v/>
      </c>
      <c r="AQ8" s="92">
        <f>IF(ISBLANK(Výsledky!$IF$3),"",Výsledky!IF67)</f>
        <v>0</v>
      </c>
      <c r="AR8" s="92" t="str">
        <f>IF(ISBLANK(Výsledky!$IM$3),"",Výsledky!IM67)</f>
        <v/>
      </c>
      <c r="AS8" s="92">
        <f>IF(ISBLANK(Výsledky!$IT$3),"",Výsledky!IT67)</f>
        <v>0</v>
      </c>
      <c r="AT8" s="92">
        <f>IF(ISBLANK(Výsledky!$JA$3),"",Výsledky!JA67)</f>
        <v>30</v>
      </c>
      <c r="AU8" s="92" t="str">
        <f>IF(ISBLANK(Výsledky!$JH$3),"",Výsledky!JH67)</f>
        <v>-</v>
      </c>
      <c r="AV8" s="92">
        <f>IF(ISBLANK(Výsledky!$JO$3),"",Výsledky!JO67)</f>
        <v>80</v>
      </c>
      <c r="AW8" s="92">
        <f>IF(ISBLANK(Výsledky!$JV$3),"",Výsledky!JV67)</f>
        <v>0</v>
      </c>
      <c r="AX8" s="92" t="str">
        <f>IF(ISBLANK(Výsledky!$KC$3),"",Výsledky!KC67)</f>
        <v/>
      </c>
      <c r="AY8" s="92" t="str">
        <f>IF(ISBLANK(Výsledky!$KJ$3),"",Výsledky!KJ67)</f>
        <v/>
      </c>
      <c r="AZ8" s="92">
        <f>IF(ISBLANK(Výsledky!$KQ$3),"",Výsledky!KQ67)</f>
        <v>20</v>
      </c>
      <c r="BA8" s="92">
        <f>IF(ISBLANK(Výsledky!$KX$3),"",Výsledky!KX67)</f>
        <v>0</v>
      </c>
      <c r="BB8" s="92">
        <f>IF(ISBLANK(Výsledky!$LE$3),"",Výsledky!LE67)</f>
        <v>0</v>
      </c>
      <c r="BC8" s="92">
        <f>IF(ISBLANK(Výsledky!$LL$3),"",Výsledky!LL67)</f>
        <v>40</v>
      </c>
      <c r="BD8" s="92" t="str">
        <f>IF(ISBLANK(Výsledky!$LS$3),"",Výsledky!LS67)</f>
        <v/>
      </c>
      <c r="BE8" s="92" t="str">
        <f>IF(ISBLANK(Výsledky!$LZ$3),"",Výsledky!LZ67)</f>
        <v>-</v>
      </c>
      <c r="BF8" s="92">
        <f>IF(ISBLANK(Výsledky!$MG$3),"",Výsledky!MG67)</f>
        <v>30</v>
      </c>
      <c r="BG8" s="92" t="str">
        <f>IF(ISBLANK(Výsledky!$MN$3),"",Výsledky!MN67)</f>
        <v/>
      </c>
      <c r="BH8" s="92">
        <f>IF(ISBLANK(Výsledky!$MU$3),"",Výsledky!MU67)</f>
        <v>70</v>
      </c>
      <c r="BI8" s="92" t="str">
        <f>IF(ISBLANK(Výsledky!$NB$3),"",Výsledky!NB67)</f>
        <v/>
      </c>
      <c r="BJ8" s="92">
        <f>IF(ISBLANK(Výsledky!$NI$3),"",Výsledky!NI67)</f>
        <v>70</v>
      </c>
      <c r="BK8" s="92" t="str">
        <f>IF(ISBLANK(Výsledky!$NP$3),"",Výsledky!NP67)</f>
        <v/>
      </c>
      <c r="BL8" s="92">
        <f>IF(ISBLANK(Výsledky!$NW$3),"",Výsledky!NW67)</f>
        <v>60</v>
      </c>
      <c r="BM8" s="92">
        <f>IF(ISBLANK(Výsledky!$OD$3),"",Výsledky!OD67)</f>
        <v>70</v>
      </c>
      <c r="BN8" s="92">
        <f>IF(ISBLANK(Výsledky!$OK$3),"",Výsledky!OK67)</f>
        <v>40</v>
      </c>
      <c r="BO8" s="92" t="str">
        <f>IF(ISBLANK(Výsledky!$OR$3),"",Výsledky!OR67)</f>
        <v/>
      </c>
      <c r="BP8" s="92">
        <f>IF(ISBLANK(Výsledky!$OY$3),"",Výsledky!OY67)</f>
        <v>50</v>
      </c>
      <c r="BQ8" s="92" t="str">
        <f>IF(ISBLANK(Výsledky!$PF$3),"",Výsledky!PF67)</f>
        <v/>
      </c>
      <c r="BR8" s="92">
        <f>IF(ISBLANK(Výsledky!$PM$3),"",Výsledky!PM67)</f>
        <v>0</v>
      </c>
      <c r="BS8" s="92" t="str">
        <f>IF(ISBLANK(Výsledky!$PT$3),"",Výsledky!PT67)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>
        <v>9</v>
      </c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>
        <f t="shared" si="47"/>
        <v>22</v>
      </c>
      <c r="DU8" s="10">
        <f t="shared" si="48"/>
        <v>21</v>
      </c>
      <c r="DV8" s="10" t="e">
        <f t="shared" si="49"/>
        <v>#N/A</v>
      </c>
      <c r="DW8" s="10">
        <f t="shared" si="50"/>
        <v>19</v>
      </c>
      <c r="DX8" s="10" t="e">
        <f t="shared" si="51"/>
        <v>#N/A</v>
      </c>
      <c r="DY8" s="10">
        <f t="shared" si="52"/>
        <v>16</v>
      </c>
      <c r="DZ8" s="10" t="e">
        <f t="shared" si="53"/>
        <v>#N/A</v>
      </c>
      <c r="EA8" s="10">
        <f t="shared" si="54"/>
        <v>12</v>
      </c>
      <c r="EB8" s="10">
        <f t="shared" si="55"/>
        <v>9</v>
      </c>
      <c r="EC8" s="10">
        <f t="shared" si="56"/>
        <v>8</v>
      </c>
      <c r="ED8" s="10" t="e">
        <f t="shared" si="57"/>
        <v>#N/A</v>
      </c>
      <c r="EE8" s="10">
        <f t="shared" si="58"/>
        <v>8</v>
      </c>
      <c r="EF8" s="10" t="e">
        <f t="shared" si="59"/>
        <v>#N/A</v>
      </c>
      <c r="EG8" s="10">
        <f t="shared" si="60"/>
        <v>8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 ht="15" x14ac:dyDescent="0.2">
      <c r="A9" s="1"/>
      <c r="B9" s="117" t="s">
        <v>99</v>
      </c>
      <c r="C9" s="113">
        <f>Tipy!A42</f>
        <v>10</v>
      </c>
      <c r="D9" s="108" t="str">
        <f>IF(Tipy!B42="","",Tipy!B42)</f>
        <v>Marek Konečný</v>
      </c>
      <c r="E9" s="109">
        <f>SUM(F9:J9)</f>
        <v>1310</v>
      </c>
      <c r="F9" s="104">
        <f>IF(ISBLANK(Výsledky!$I$3),"-",SUM(K9:P9,R9,T9:U9,W9,Y9:AA9,AC9,AE9,AG9,AI9:AK9,AN9:AO9,AS9:AT9,AV9:AW9,AZ9,BB9:BC9,BE9:BF9,BH9,BJ9,BL9:BN9,BP9,BR9:BS9))</f>
        <v>980</v>
      </c>
      <c r="G9" s="90">
        <f>IF(ISBLANK(Výsledky!$BF$3),"-",SUM(Q9,V9,X9,S9,AB9,AD9,AU9,BA9,BG9,BI9,BO9,BQ9,BU9))</f>
        <v>300</v>
      </c>
      <c r="H9" s="90">
        <f>IF(ISBLANK(Výsledky!$FG$3),"-",SUM(AF9,AH9,AP9,AR9,AX9))</f>
        <v>0</v>
      </c>
      <c r="I9" s="93">
        <f>IF(ISBLANK(Výsledky!$GW$3),"-",SUM(AL9,AM9,AQ9,AY9,BD9,BK9,BT9))</f>
        <v>30</v>
      </c>
      <c r="J9" s="94" t="str">
        <f>IF(ISBLANK(Výsledky!$I$3),"",Výsledky!I48)</f>
        <v>-</v>
      </c>
      <c r="K9" s="92">
        <f>IF(ISBLANK(Výsledky!$P$3),"",Výsledky!P48)</f>
        <v>30</v>
      </c>
      <c r="L9" s="92">
        <f>IF(ISBLANK(Výsledky!$W$3),"",Výsledky!W48)</f>
        <v>30</v>
      </c>
      <c r="M9" s="92">
        <f>IF(ISBLANK(Výsledky!$AD$3),"",Výsledky!AD48)</f>
        <v>0</v>
      </c>
      <c r="N9" s="92">
        <f>IF(ISBLANK(Výsledky!$AK$3),"",Výsledky!AK48)</f>
        <v>40</v>
      </c>
      <c r="O9" s="92">
        <f>IF(ISBLANK(Výsledky!$AR$3),"",Výsledky!AR48)</f>
        <v>30</v>
      </c>
      <c r="P9" s="92" t="str">
        <f>IF(ISBLANK(Výsledky!$AY$3),"",Výsledky!AY48)</f>
        <v>-</v>
      </c>
      <c r="Q9" s="92">
        <f>IF(ISBLANK(Výsledky!$BF$3),"",Výsledky!BF48)</f>
        <v>50</v>
      </c>
      <c r="R9" s="92">
        <f>IF(ISBLANK(Výsledky!$BM$3),"",Výsledky!BM48)</f>
        <v>60</v>
      </c>
      <c r="S9" s="92">
        <f>IF(ISBLANK(Výsledky!$BT$3),"",Výsledky!BT48)</f>
        <v>40</v>
      </c>
      <c r="T9" s="92">
        <f>IF(ISBLANK(Výsledky!$CA$3),"",Výsledky!CA48)</f>
        <v>0</v>
      </c>
      <c r="U9" s="92">
        <f>IF(ISBLANK(Výsledky!$CH$3),"",Výsledky!CH48)</f>
        <v>0</v>
      </c>
      <c r="V9" s="92">
        <f>IF(ISBLANK(Výsledky!$CO$3),"",Výsledky!CO48)</f>
        <v>80</v>
      </c>
      <c r="W9" s="92">
        <f>IF(ISBLANK(Výsledky!$CV$3),"",Výsledky!CV48)</f>
        <v>0</v>
      </c>
      <c r="X9" s="92">
        <f>IF(ISBLANK(Výsledky!$DC$3),"",Výsledky!DC48)</f>
        <v>70</v>
      </c>
      <c r="Y9" s="92">
        <f>IF(ISBLANK(Výsledky!$DJ$3),"",Výsledky!DJ48)</f>
        <v>20</v>
      </c>
      <c r="Z9" s="92">
        <f>IF(ISBLANK(Výsledky!$DQ$3),"",Výsledky!DQ48)</f>
        <v>50</v>
      </c>
      <c r="AA9" s="92">
        <f>IF(ISBLANK(Výsledky!$DX$3),"",Výsledky!DX48)</f>
        <v>0</v>
      </c>
      <c r="AB9" s="92">
        <f>IF(ISBLANK(Výsledky!$EE$3),"",Výsledky!EE48)</f>
        <v>40</v>
      </c>
      <c r="AC9" s="92">
        <f>IF(ISBLANK(Výsledky!$EL$3),"",Výsledky!EL48)</f>
        <v>0</v>
      </c>
      <c r="AD9" s="92">
        <f>IF(ISBLANK(Výsledky!$ES$3),"",Výsledky!ES48)</f>
        <v>20</v>
      </c>
      <c r="AE9" s="92">
        <f>IF(ISBLANK(Výsledky!$EZ$3),"",Výsledky!EZ48)</f>
        <v>20</v>
      </c>
      <c r="AF9" s="92">
        <f>IF(ISBLANK(Výsledky!$FG$3),"",Výsledky!FG48)</f>
        <v>0</v>
      </c>
      <c r="AG9" s="92">
        <f>IF(ISBLANK(Výsledky!$FN$3),"",Výsledky!FN48)</f>
        <v>50</v>
      </c>
      <c r="AH9" s="92">
        <f>IF(ISBLANK(Výsledky!$FU$3),"",Výsledky!FU48)</f>
        <v>0</v>
      </c>
      <c r="AI9" s="92">
        <f>IF(ISBLANK(Výsledky!$GB$3),"",Výsledky!GB48)</f>
        <v>50</v>
      </c>
      <c r="AJ9" s="92">
        <f>IF(ISBLANK(Výsledky!$GI$3),"",Výsledky!GI48)</f>
        <v>30</v>
      </c>
      <c r="AK9" s="92">
        <f>IF(ISBLANK(Výsledky!$GP$3),"",Výsledky!GP48)</f>
        <v>0</v>
      </c>
      <c r="AL9" s="92" t="str">
        <f>IF(ISBLANK(Výsledky!$GW$3),"",Výsledky!GW48)</f>
        <v>-</v>
      </c>
      <c r="AM9" s="92">
        <f>IF(ISBLANK(Výsledky!$HD$3),"",Výsledky!HD48)</f>
        <v>30</v>
      </c>
      <c r="AN9" s="92">
        <f>IF(ISBLANK(Výsledky!$HK$3),"",Výsledky!HK48)</f>
        <v>0</v>
      </c>
      <c r="AO9" s="92">
        <f>IF(ISBLANK(Výsledky!$HR$3),"",Výsledky!HR48)</f>
        <v>10</v>
      </c>
      <c r="AP9" s="92" t="str">
        <f>IF(ISBLANK(Výsledky!$HY$3),"",Výsledky!HY48)</f>
        <v/>
      </c>
      <c r="AQ9" s="92">
        <f>IF(ISBLANK(Výsledky!$IF$3),"",Výsledky!IF48)</f>
        <v>0</v>
      </c>
      <c r="AR9" s="92" t="str">
        <f>IF(ISBLANK(Výsledky!$IM$3),"",Výsledky!IM48)</f>
        <v/>
      </c>
      <c r="AS9" s="92">
        <f>IF(ISBLANK(Výsledky!$IT$3),"",Výsledky!IT48)</f>
        <v>0</v>
      </c>
      <c r="AT9" s="92">
        <f>IF(ISBLANK(Výsledky!$JA$3),"",Výsledky!JA48)</f>
        <v>80</v>
      </c>
      <c r="AU9" s="92">
        <f>IF(ISBLANK(Výsledky!$JH$3),"",Výsledky!JH48)</f>
        <v>0</v>
      </c>
      <c r="AV9" s="92">
        <f>IF(ISBLANK(Výsledky!$JO$3),"",Výsledky!JO48)</f>
        <v>80</v>
      </c>
      <c r="AW9" s="92">
        <f>IF(ISBLANK(Výsledky!$JV$3),"",Výsledky!JV48)</f>
        <v>10</v>
      </c>
      <c r="AX9" s="92" t="str">
        <f>IF(ISBLANK(Výsledky!$KC$3),"",Výsledky!KC48)</f>
        <v/>
      </c>
      <c r="AY9" s="92" t="str">
        <f>IF(ISBLANK(Výsledky!$KJ$3),"",Výsledky!KJ48)</f>
        <v/>
      </c>
      <c r="AZ9" s="92">
        <f>IF(ISBLANK(Výsledky!$KQ$3),"",Výsledky!KQ48)</f>
        <v>40</v>
      </c>
      <c r="BA9" s="92">
        <f>IF(ISBLANK(Výsledky!$KX$3),"",Výsledky!KX48)</f>
        <v>0</v>
      </c>
      <c r="BB9" s="92">
        <f>IF(ISBLANK(Výsledky!$LE$3),"",Výsledky!LE48)</f>
        <v>0</v>
      </c>
      <c r="BC9" s="92">
        <f>IF(ISBLANK(Výsledky!$LL$3),"",Výsledky!LL48)</f>
        <v>20</v>
      </c>
      <c r="BD9" s="92" t="str">
        <f>IF(ISBLANK(Výsledky!$LS$3),"",Výsledky!LS48)</f>
        <v/>
      </c>
      <c r="BE9" s="92">
        <f>IF(ISBLANK(Výsledky!$LZ$3),"",Výsledky!LZ48)</f>
        <v>0</v>
      </c>
      <c r="BF9" s="92">
        <f>IF(ISBLANK(Výsledky!$MG$3),"",Výsledky!MG48)</f>
        <v>0</v>
      </c>
      <c r="BG9" s="92" t="str">
        <f>IF(ISBLANK(Výsledky!$MN$3),"",Výsledky!MN48)</f>
        <v/>
      </c>
      <c r="BH9" s="92">
        <f>IF(ISBLANK(Výsledky!$MU$3),"",Výsledky!MU48)</f>
        <v>70</v>
      </c>
      <c r="BI9" s="92" t="str">
        <f>IF(ISBLANK(Výsledky!$NB$3),"",Výsledky!NB48)</f>
        <v/>
      </c>
      <c r="BJ9" s="92">
        <f>IF(ISBLANK(Výsledky!$NI$3),"",Výsledky!NI48)</f>
        <v>50</v>
      </c>
      <c r="BK9" s="92" t="str">
        <f>IF(ISBLANK(Výsledky!$NP$3),"",Výsledky!NP48)</f>
        <v/>
      </c>
      <c r="BL9" s="92">
        <f>IF(ISBLANK(Výsledky!$NW$3),"",Výsledky!NW48)</f>
        <v>110</v>
      </c>
      <c r="BM9" s="92">
        <f>IF(ISBLANK(Výsledky!$OD$3),"",Výsledky!OD48)</f>
        <v>20</v>
      </c>
      <c r="BN9" s="92">
        <f>IF(ISBLANK(Výsledky!$OK$3),"",Výsledky!OK48)</f>
        <v>40</v>
      </c>
      <c r="BO9" s="92" t="str">
        <f>IF(ISBLANK(Výsledky!$OR$3),"",Výsledky!OR48)</f>
        <v/>
      </c>
      <c r="BP9" s="92">
        <f>IF(ISBLANK(Výsledky!$OY$3),"",Výsledky!OY48)</f>
        <v>30</v>
      </c>
      <c r="BQ9" s="92" t="str">
        <f>IF(ISBLANK(Výsledky!$PF$3),"",Výsledky!PF48)</f>
        <v/>
      </c>
      <c r="BR9" s="92">
        <f>IF(ISBLANK(Výsledky!$PM$3),"",Výsledky!PM48)</f>
        <v>10</v>
      </c>
      <c r="BS9" s="92" t="str">
        <f>IF(ISBLANK(Výsledky!$PT$3),"",Výsledky!PT48)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>
        <f t="shared" si="47"/>
        <v>43</v>
      </c>
      <c r="DU9" s="10">
        <f t="shared" si="48"/>
        <v>43</v>
      </c>
      <c r="DV9" s="10" t="e">
        <f t="shared" si="49"/>
        <v>#N/A</v>
      </c>
      <c r="DW9" s="10">
        <f t="shared" si="50"/>
        <v>42</v>
      </c>
      <c r="DX9" s="10" t="e">
        <f t="shared" si="51"/>
        <v>#N/A</v>
      </c>
      <c r="DY9" s="10">
        <f t="shared" si="52"/>
        <v>42</v>
      </c>
      <c r="DZ9" s="10" t="e">
        <f t="shared" si="53"/>
        <v>#N/A</v>
      </c>
      <c r="EA9" s="10">
        <f t="shared" si="54"/>
        <v>40</v>
      </c>
      <c r="EB9" s="10">
        <f t="shared" si="55"/>
        <v>38</v>
      </c>
      <c r="EC9" s="10">
        <f t="shared" si="56"/>
        <v>39</v>
      </c>
      <c r="ED9" s="10" t="e">
        <f t="shared" si="57"/>
        <v>#N/A</v>
      </c>
      <c r="EE9" s="10">
        <f t="shared" si="58"/>
        <v>39</v>
      </c>
      <c r="EF9" s="10" t="e">
        <f t="shared" si="59"/>
        <v>#N/A</v>
      </c>
      <c r="EG9" s="10">
        <f t="shared" si="60"/>
        <v>38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 ht="15" x14ac:dyDescent="0.2">
      <c r="A10" s="1"/>
      <c r="B10" s="117" t="s">
        <v>100</v>
      </c>
      <c r="C10" s="113">
        <f>Tipy!A11</f>
        <v>59</v>
      </c>
      <c r="D10" s="108" t="str">
        <f>IF(Tipy!B11="","",Tipy!B11)</f>
        <v>boss</v>
      </c>
      <c r="E10" s="109">
        <f>SUM(F10:J10)</f>
        <v>1310</v>
      </c>
      <c r="F10" s="104">
        <f>IF(ISBLANK(Výsledky!$I$3),"-",SUM(K10:P10,R10,T10:U10,W10,Y10:AA10,AC10,AE10,AG10,AI10:AK10,AN10:AO10,AS10:AT10,AV10:AW10,AZ10,BB10:BC10,BE10:BF10,BH10,BJ10,BL10:BN10,BP10,BR10:BS10))</f>
        <v>1030</v>
      </c>
      <c r="G10" s="90">
        <f>IF(ISBLANK(Výsledky!$BF$3),"-",SUM(Q10,V10,X10,S10,AB10,AD10,AU10,BA10,BG10,BI10,BO10,BQ10,BU10))</f>
        <v>220</v>
      </c>
      <c r="H10" s="90">
        <f>IF(ISBLANK(Výsledky!$FG$3),"-",SUM(AF10,AH10,AP10,AR10,AX10))</f>
        <v>20</v>
      </c>
      <c r="I10" s="93">
        <f>IF(ISBLANK(Výsledky!$GW$3),"-",SUM(AL10,AM10,AQ10,AY10,BD10,BK10,BT10))</f>
        <v>40</v>
      </c>
      <c r="J10" s="94" t="str">
        <f>IF(ISBLANK(Výsledky!$I$3),"",Výsledky!I17)</f>
        <v>-</v>
      </c>
      <c r="K10" s="92">
        <f>IF(ISBLANK(Výsledky!$P$3),"",Výsledky!P17)</f>
        <v>20</v>
      </c>
      <c r="L10" s="92">
        <f>IF(ISBLANK(Výsledky!$W$3),"",Výsledky!W17)</f>
        <v>0</v>
      </c>
      <c r="M10" s="92">
        <f>IF(ISBLANK(Výsledky!$AD$3),"",Výsledky!AD17)</f>
        <v>20</v>
      </c>
      <c r="N10" s="92">
        <f>IF(ISBLANK(Výsledky!$AK$3),"",Výsledky!AK17)</f>
        <v>20</v>
      </c>
      <c r="O10" s="92">
        <f>IF(ISBLANK(Výsledky!$AR$3),"",Výsledky!AR17)</f>
        <v>30</v>
      </c>
      <c r="P10" s="92">
        <f>IF(ISBLANK(Výsledky!$AY$3),"",Výsledky!AY17)</f>
        <v>0</v>
      </c>
      <c r="Q10" s="92">
        <f>IF(ISBLANK(Výsledky!$BF$3),"",Výsledky!BF17)</f>
        <v>0</v>
      </c>
      <c r="R10" s="92">
        <f>IF(ISBLANK(Výsledky!$BM$3),"",Výsledky!BM17)</f>
        <v>80</v>
      </c>
      <c r="S10" s="92">
        <f>IF(ISBLANK(Výsledky!$BT$3),"",Výsledky!BT17)</f>
        <v>20</v>
      </c>
      <c r="T10" s="92">
        <f>IF(ISBLANK(Výsledky!$CA$3),"",Výsledky!CA17)</f>
        <v>0</v>
      </c>
      <c r="U10" s="92">
        <f>IF(ISBLANK(Výsledky!$CH$3),"",Výsledky!CH17)</f>
        <v>0</v>
      </c>
      <c r="V10" s="92">
        <f>IF(ISBLANK(Výsledky!$CO$3),"",Výsledky!CO17)</f>
        <v>40</v>
      </c>
      <c r="W10" s="92">
        <f>IF(ISBLANK(Výsledky!$CV$3),"",Výsledky!CV17)</f>
        <v>0</v>
      </c>
      <c r="X10" s="92">
        <f>IF(ISBLANK(Výsledky!$DC$3),"",Výsledky!DC17)</f>
        <v>40</v>
      </c>
      <c r="Y10" s="92">
        <f>IF(ISBLANK(Výsledky!$DJ$3),"",Výsledky!DJ17)</f>
        <v>40</v>
      </c>
      <c r="Z10" s="92">
        <f>IF(ISBLANK(Výsledky!$DQ$3),"",Výsledky!DQ17)</f>
        <v>30</v>
      </c>
      <c r="AA10" s="92">
        <f>IF(ISBLANK(Výsledky!$DX$3),"",Výsledky!DX17)</f>
        <v>0</v>
      </c>
      <c r="AB10" s="92">
        <f>IF(ISBLANK(Výsledky!$EE$3),"",Výsledky!EE17)</f>
        <v>50</v>
      </c>
      <c r="AC10" s="92">
        <f>IF(ISBLANK(Výsledky!$EL$3),"",Výsledky!EL17)</f>
        <v>20</v>
      </c>
      <c r="AD10" s="92">
        <f>IF(ISBLANK(Výsledky!$ES$3),"",Výsledky!ES17)</f>
        <v>50</v>
      </c>
      <c r="AE10" s="92">
        <f>IF(ISBLANK(Výsledky!$EZ$3),"",Výsledky!EZ17)</f>
        <v>50</v>
      </c>
      <c r="AF10" s="92">
        <f>IF(ISBLANK(Výsledky!$FG$3),"",Výsledky!FG17)</f>
        <v>0</v>
      </c>
      <c r="AG10" s="92">
        <f>IF(ISBLANK(Výsledky!$FN$3),"",Výsledky!FN17)</f>
        <v>20</v>
      </c>
      <c r="AH10" s="92">
        <f>IF(ISBLANK(Výsledky!$FU$3),"",Výsledky!FU17)</f>
        <v>20</v>
      </c>
      <c r="AI10" s="92">
        <f>IF(ISBLANK(Výsledky!$GB$3),"",Výsledky!GB17)</f>
        <v>70</v>
      </c>
      <c r="AJ10" s="92">
        <f>IF(ISBLANK(Výsledky!$GI$3),"",Výsledky!GI17)</f>
        <v>20</v>
      </c>
      <c r="AK10" s="92">
        <f>IF(ISBLANK(Výsledky!$GP$3),"",Výsledky!GP17)</f>
        <v>0</v>
      </c>
      <c r="AL10" s="92">
        <f>IF(ISBLANK(Výsledky!$GW$3),"",Výsledky!GW17)</f>
        <v>0</v>
      </c>
      <c r="AM10" s="92">
        <f>IF(ISBLANK(Výsledky!$HD$3),"",Výsledky!HD17)</f>
        <v>20</v>
      </c>
      <c r="AN10" s="92">
        <f>IF(ISBLANK(Výsledky!$HK$3),"",Výsledky!HK17)</f>
        <v>0</v>
      </c>
      <c r="AO10" s="92">
        <f>IF(ISBLANK(Výsledky!$HR$3),"",Výsledky!HR17)</f>
        <v>0</v>
      </c>
      <c r="AP10" s="92" t="str">
        <f>IF(ISBLANK(Výsledky!$HY$3),"",Výsledky!HY17)</f>
        <v/>
      </c>
      <c r="AQ10" s="92">
        <f>IF(ISBLANK(Výsledky!$IF$3),"",Výsledky!IF17)</f>
        <v>20</v>
      </c>
      <c r="AR10" s="92" t="str">
        <f>IF(ISBLANK(Výsledky!$IM$3),"",Výsledky!IM17)</f>
        <v/>
      </c>
      <c r="AS10" s="92">
        <f>IF(ISBLANK(Výsledky!$IT$3),"",Výsledky!IT17)</f>
        <v>0</v>
      </c>
      <c r="AT10" s="92">
        <f>IF(ISBLANK(Výsledky!$JA$3),"",Výsledky!JA17)</f>
        <v>30</v>
      </c>
      <c r="AU10" s="92">
        <f>IF(ISBLANK(Výsledky!$JH$3),"",Výsledky!JH17)</f>
        <v>20</v>
      </c>
      <c r="AV10" s="92">
        <f>IF(ISBLANK(Výsledky!$JO$3),"",Výsledky!JO17)</f>
        <v>30</v>
      </c>
      <c r="AW10" s="92">
        <f>IF(ISBLANK(Výsledky!$JV$3),"",Výsledky!JV17)</f>
        <v>0</v>
      </c>
      <c r="AX10" s="92" t="str">
        <f>IF(ISBLANK(Výsledky!$KC$3),"",Výsledky!KC17)</f>
        <v/>
      </c>
      <c r="AY10" s="92" t="str">
        <f>IF(ISBLANK(Výsledky!$KJ$3),"",Výsledky!KJ17)</f>
        <v/>
      </c>
      <c r="AZ10" s="92">
        <f>IF(ISBLANK(Výsledky!$KQ$3),"",Výsledky!KQ17)</f>
        <v>60</v>
      </c>
      <c r="BA10" s="92">
        <f>IF(ISBLANK(Výsledky!$KX$3),"",Výsledky!KX17)</f>
        <v>0</v>
      </c>
      <c r="BB10" s="92">
        <f>IF(ISBLANK(Výsledky!$LE$3),"",Výsledky!LE17)</f>
        <v>0</v>
      </c>
      <c r="BC10" s="92">
        <f>IF(ISBLANK(Výsledky!$LL$3),"",Výsledky!LL17)</f>
        <v>40</v>
      </c>
      <c r="BD10" s="92" t="str">
        <f>IF(ISBLANK(Výsledky!$LS$3),"",Výsledky!LS17)</f>
        <v/>
      </c>
      <c r="BE10" s="92">
        <f>IF(ISBLANK(Výsledky!$LZ$3),"",Výsledky!LZ17)</f>
        <v>20</v>
      </c>
      <c r="BF10" s="92">
        <f>IF(ISBLANK(Výsledky!$MG$3),"",Výsledky!MG17)</f>
        <v>30</v>
      </c>
      <c r="BG10" s="92" t="str">
        <f>IF(ISBLANK(Výsledky!$MN$3),"",Výsledky!MN17)</f>
        <v/>
      </c>
      <c r="BH10" s="92">
        <f>IF(ISBLANK(Výsledky!$MU$3),"",Výsledky!MU17)</f>
        <v>70</v>
      </c>
      <c r="BI10" s="92" t="str">
        <f>IF(ISBLANK(Výsledky!$NB$3),"",Výsledky!NB17)</f>
        <v/>
      </c>
      <c r="BJ10" s="92">
        <f>IF(ISBLANK(Výsledky!$NI$3),"",Výsledky!NI17)</f>
        <v>70</v>
      </c>
      <c r="BK10" s="92" t="str">
        <f>IF(ISBLANK(Výsledky!$NP$3),"",Výsledky!NP17)</f>
        <v/>
      </c>
      <c r="BL10" s="92">
        <f>IF(ISBLANK(Výsledky!$NW$3),"",Výsledky!NW17)</f>
        <v>90</v>
      </c>
      <c r="BM10" s="92">
        <f>IF(ISBLANK(Výsledky!$OD$3),"",Výsledky!OD17)</f>
        <v>70</v>
      </c>
      <c r="BN10" s="92">
        <f>IF(ISBLANK(Výsledky!$OK$3),"",Výsledky!OK17)</f>
        <v>50</v>
      </c>
      <c r="BO10" s="92" t="str">
        <f>IF(ISBLANK(Výsledky!$OR$3),"",Výsledky!OR17)</f>
        <v/>
      </c>
      <c r="BP10" s="92">
        <f>IF(ISBLANK(Výsledky!$OY$3),"",Výsledky!OY17)</f>
        <v>30</v>
      </c>
      <c r="BQ10" s="92" t="str">
        <f>IF(ISBLANK(Výsledky!$PF$3),"",Výsledky!PF17)</f>
        <v/>
      </c>
      <c r="BR10" s="92">
        <f>IF(ISBLANK(Výsledky!$PM$3),"",Výsledky!PM17)</f>
        <v>20</v>
      </c>
      <c r="BS10" s="92" t="str">
        <f>IF(ISBLANK(Výsledky!$PT$3),"",Výsledky!PT17)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>
        <f t="shared" si="47"/>
        <v>35</v>
      </c>
      <c r="DU10" s="10">
        <f t="shared" si="48"/>
        <v>37</v>
      </c>
      <c r="DV10" s="10" t="e">
        <f t="shared" si="49"/>
        <v>#N/A</v>
      </c>
      <c r="DW10" s="10">
        <f t="shared" si="50"/>
        <v>35</v>
      </c>
      <c r="DX10" s="10" t="e">
        <f t="shared" si="51"/>
        <v>#N/A</v>
      </c>
      <c r="DY10" s="10">
        <f t="shared" si="52"/>
        <v>35</v>
      </c>
      <c r="DZ10" s="10" t="e">
        <f t="shared" si="53"/>
        <v>#N/A</v>
      </c>
      <c r="EA10" s="10">
        <f t="shared" si="54"/>
        <v>37</v>
      </c>
      <c r="EB10" s="10">
        <f t="shared" si="55"/>
        <v>37</v>
      </c>
      <c r="EC10" s="10">
        <f t="shared" si="56"/>
        <v>37</v>
      </c>
      <c r="ED10" s="10" t="e">
        <f t="shared" si="57"/>
        <v>#N/A</v>
      </c>
      <c r="EE10" s="10">
        <f t="shared" si="58"/>
        <v>37</v>
      </c>
      <c r="EF10" s="10" t="e">
        <f t="shared" si="59"/>
        <v>#N/A</v>
      </c>
      <c r="EG10" s="10">
        <f t="shared" si="60"/>
        <v>37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 ht="15" x14ac:dyDescent="0.2">
      <c r="A11" s="1"/>
      <c r="B11" s="117" t="s">
        <v>101</v>
      </c>
      <c r="C11" s="113">
        <f>Tipy!A37</f>
        <v>21</v>
      </c>
      <c r="D11" s="108" t="str">
        <f>IF(Tipy!B37="","",Tipy!B37)</f>
        <v>LFC 37</v>
      </c>
      <c r="E11" s="109">
        <f>SUM(F11:J11)</f>
        <v>1280</v>
      </c>
      <c r="F11" s="104">
        <f>IF(ISBLANK(Výsledky!$I$3),"-",SUM(K11:P11,R11,T11:U11,W11,Y11:AA11,AC11,AE11,AG11,AI11:AK11,AN11:AO11,AS11:AT11,AV11:AW11,AZ11,BB11:BC11,BE11:BF11,BH11,BJ11,BL11:BN11,BP11,BR11:BS11))</f>
        <v>940</v>
      </c>
      <c r="G11" s="90">
        <f>IF(ISBLANK(Výsledky!$BF$3),"-",SUM(Q11,V11,X11,S11,AB11,AD11,AU11,BA11,BG11,BI11,BO11,BQ11,BU11))</f>
        <v>250</v>
      </c>
      <c r="H11" s="90">
        <f>IF(ISBLANK(Výsledky!$FG$3),"-",SUM(AF11,AH11,AP11,AR11,AX11))</f>
        <v>0</v>
      </c>
      <c r="I11" s="93">
        <f>IF(ISBLANK(Výsledky!$GW$3),"-",SUM(AL11,AM11,AQ11,AY11,BD11,BK11,BT11))</f>
        <v>90</v>
      </c>
      <c r="J11" s="94">
        <f>IF(ISBLANK(Výsledky!$I$3),"",Výsledky!I43)</f>
        <v>0</v>
      </c>
      <c r="K11" s="92">
        <f>IF(ISBLANK(Výsledky!$P$3),"",Výsledky!P43)</f>
        <v>20</v>
      </c>
      <c r="L11" s="92">
        <f>IF(ISBLANK(Výsledky!$W$3),"",Výsledky!W43)</f>
        <v>0</v>
      </c>
      <c r="M11" s="92">
        <f>IF(ISBLANK(Výsledky!$AD$3),"",Výsledky!AD43)</f>
        <v>20</v>
      </c>
      <c r="N11" s="92">
        <f>IF(ISBLANK(Výsledky!$AK$3),"",Výsledky!AK43)</f>
        <v>40</v>
      </c>
      <c r="O11" s="92">
        <f>IF(ISBLANK(Výsledky!$AR$3),"",Výsledky!AR43)</f>
        <v>20</v>
      </c>
      <c r="P11" s="92">
        <f>IF(ISBLANK(Výsledky!$AY$3),"",Výsledky!AY43)</f>
        <v>0</v>
      </c>
      <c r="Q11" s="92">
        <f>IF(ISBLANK(Výsledky!$BF$3),"",Výsledky!BF43)</f>
        <v>0</v>
      </c>
      <c r="R11" s="92">
        <f>IF(ISBLANK(Výsledky!$BM$3),"",Výsledky!BM43)</f>
        <v>30</v>
      </c>
      <c r="S11" s="92">
        <f>IF(ISBLANK(Výsledky!$BT$3),"",Výsledky!BT43)</f>
        <v>50</v>
      </c>
      <c r="T11" s="92">
        <f>IF(ISBLANK(Výsledky!$CA$3),"",Výsledky!CA43)</f>
        <v>0</v>
      </c>
      <c r="U11" s="92">
        <f>IF(ISBLANK(Výsledky!$CH$3),"",Výsledky!CH43)</f>
        <v>0</v>
      </c>
      <c r="V11" s="92">
        <f>IF(ISBLANK(Výsledky!$CO$3),"",Výsledky!CO43)</f>
        <v>20</v>
      </c>
      <c r="W11" s="92">
        <f>IF(ISBLANK(Výsledky!$CV$3),"",Výsledky!CV43)</f>
        <v>0</v>
      </c>
      <c r="X11" s="92">
        <f>IF(ISBLANK(Výsledky!$DC$3),"",Výsledky!DC43)</f>
        <v>60</v>
      </c>
      <c r="Y11" s="92">
        <f>IF(ISBLANK(Výsledky!$DJ$3),"",Výsledky!DJ43)</f>
        <v>20</v>
      </c>
      <c r="Z11" s="92">
        <f>IF(ISBLANK(Výsledky!$DQ$3),"",Výsledky!DQ43)</f>
        <v>50</v>
      </c>
      <c r="AA11" s="92">
        <f>IF(ISBLANK(Výsledky!$DX$3),"",Výsledky!DX43)</f>
        <v>0</v>
      </c>
      <c r="AB11" s="92">
        <f>IF(ISBLANK(Výsledky!$EE$3),"",Výsledky!EE43)</f>
        <v>40</v>
      </c>
      <c r="AC11" s="92">
        <f>IF(ISBLANK(Výsledky!$EL$3),"",Výsledky!EL43)</f>
        <v>20</v>
      </c>
      <c r="AD11" s="92">
        <f>IF(ISBLANK(Výsledky!$ES$3),"",Výsledky!ES43)</f>
        <v>80</v>
      </c>
      <c r="AE11" s="92">
        <f>IF(ISBLANK(Výsledky!$EZ$3),"",Výsledky!EZ43)</f>
        <v>30</v>
      </c>
      <c r="AF11" s="92">
        <f>IF(ISBLANK(Výsledky!$FG$3),"",Výsledky!FG43)</f>
        <v>0</v>
      </c>
      <c r="AG11" s="92">
        <f>IF(ISBLANK(Výsledky!$FN$3),"",Výsledky!FN43)</f>
        <v>50</v>
      </c>
      <c r="AH11" s="92">
        <f>IF(ISBLANK(Výsledky!$FU$3),"",Výsledky!FU43)</f>
        <v>0</v>
      </c>
      <c r="AI11" s="92">
        <f>IF(ISBLANK(Výsledky!$GB$3),"",Výsledky!GB43)</f>
        <v>40</v>
      </c>
      <c r="AJ11" s="92">
        <f>IF(ISBLANK(Výsledky!$GI$3),"",Výsledky!GI43)</f>
        <v>30</v>
      </c>
      <c r="AK11" s="92">
        <f>IF(ISBLANK(Výsledky!$GP$3),"",Výsledky!GP43)</f>
        <v>30</v>
      </c>
      <c r="AL11" s="92">
        <f>IF(ISBLANK(Výsledky!$GW$3),"",Výsledky!GW43)</f>
        <v>20</v>
      </c>
      <c r="AM11" s="92">
        <f>IF(ISBLANK(Výsledky!$HD$3),"",Výsledky!HD43)</f>
        <v>60</v>
      </c>
      <c r="AN11" s="92">
        <f>IF(ISBLANK(Výsledky!$HK$3),"",Výsledky!HK43)</f>
        <v>20</v>
      </c>
      <c r="AO11" s="92">
        <f>IF(ISBLANK(Výsledky!$HR$3),"",Výsledky!HR43)</f>
        <v>0</v>
      </c>
      <c r="AP11" s="92" t="str">
        <f>IF(ISBLANK(Výsledky!$HY$3),"",Výsledky!HY43)</f>
        <v/>
      </c>
      <c r="AQ11" s="92">
        <f>IF(ISBLANK(Výsledky!$IF$3),"",Výsledky!IF43)</f>
        <v>10</v>
      </c>
      <c r="AR11" s="92" t="str">
        <f>IF(ISBLANK(Výsledky!$IM$3),"",Výsledky!IM43)</f>
        <v/>
      </c>
      <c r="AS11" s="92">
        <f>IF(ISBLANK(Výsledky!$IT$3),"",Výsledky!IT43)</f>
        <v>0</v>
      </c>
      <c r="AT11" s="92">
        <f>IF(ISBLANK(Výsledky!$JA$3),"",Výsledky!JA43)</f>
        <v>70</v>
      </c>
      <c r="AU11" s="92">
        <f>IF(ISBLANK(Výsledky!$JH$3),"",Výsledky!JH43)</f>
        <v>0</v>
      </c>
      <c r="AV11" s="92">
        <f>IF(ISBLANK(Výsledky!$JO$3),"",Výsledky!JO43)</f>
        <v>60</v>
      </c>
      <c r="AW11" s="92">
        <f>IF(ISBLANK(Výsledky!$JV$3),"",Výsledky!JV43)</f>
        <v>0</v>
      </c>
      <c r="AX11" s="92" t="str">
        <f>IF(ISBLANK(Výsledky!$KC$3),"",Výsledky!KC43)</f>
        <v/>
      </c>
      <c r="AY11" s="92" t="str">
        <f>IF(ISBLANK(Výsledky!$KJ$3),"",Výsledky!KJ43)</f>
        <v/>
      </c>
      <c r="AZ11" s="92">
        <f>IF(ISBLANK(Výsledky!$KQ$3),"",Výsledky!KQ43)</f>
        <v>50</v>
      </c>
      <c r="BA11" s="92">
        <f>IF(ISBLANK(Výsledky!$KX$3),"",Výsledky!KX43)</f>
        <v>0</v>
      </c>
      <c r="BB11" s="92">
        <f>IF(ISBLANK(Výsledky!$LE$3),"",Výsledky!LE43)</f>
        <v>0</v>
      </c>
      <c r="BC11" s="92">
        <f>IF(ISBLANK(Výsledky!$LL$3),"",Výsledky!LL43)</f>
        <v>50</v>
      </c>
      <c r="BD11" s="92" t="str">
        <f>IF(ISBLANK(Výsledky!$LS$3),"",Výsledky!LS43)</f>
        <v/>
      </c>
      <c r="BE11" s="92">
        <f>IF(ISBLANK(Výsledky!$LZ$3),"",Výsledky!LZ43)</f>
        <v>20</v>
      </c>
      <c r="BF11" s="92">
        <f>IF(ISBLANK(Výsledky!$MG$3),"",Výsledky!MG43)</f>
        <v>20</v>
      </c>
      <c r="BG11" s="92" t="str">
        <f>IF(ISBLANK(Výsledky!$MN$3),"",Výsledky!MN43)</f>
        <v/>
      </c>
      <c r="BH11" s="92">
        <f>IF(ISBLANK(Výsledky!$MU$3),"",Výsledky!MU43)</f>
        <v>40</v>
      </c>
      <c r="BI11" s="92" t="str">
        <f>IF(ISBLANK(Výsledky!$NB$3),"",Výsledky!NB43)</f>
        <v/>
      </c>
      <c r="BJ11" s="92">
        <f>IF(ISBLANK(Výsledky!$NI$3),"",Výsledky!NI43)</f>
        <v>50</v>
      </c>
      <c r="BK11" s="92" t="str">
        <f>IF(ISBLANK(Výsledky!$NP$3),"",Výsledky!NP43)</f>
        <v/>
      </c>
      <c r="BL11" s="92">
        <f>IF(ISBLANK(Výsledky!$NW$3),"",Výsledky!NW43)</f>
        <v>40</v>
      </c>
      <c r="BM11" s="92">
        <f>IF(ISBLANK(Výsledky!$OD$3),"",Výsledky!OD43)</f>
        <v>20</v>
      </c>
      <c r="BN11" s="92">
        <f>IF(ISBLANK(Výsledky!$OK$3),"",Výsledky!OK43)</f>
        <v>40</v>
      </c>
      <c r="BO11" s="92" t="str">
        <f>IF(ISBLANK(Výsledky!$OR$3),"",Výsledky!OR43)</f>
        <v/>
      </c>
      <c r="BP11" s="92">
        <f>IF(ISBLANK(Výsledky!$OY$3),"",Výsledky!OY43)</f>
        <v>60</v>
      </c>
      <c r="BQ11" s="92" t="str">
        <f>IF(ISBLANK(Výsledky!$PF$3),"",Výsledky!PF43)</f>
        <v/>
      </c>
      <c r="BR11" s="92">
        <f>IF(ISBLANK(Výsledky!$PM$3),"",Výsledky!PM43)</f>
        <v>0</v>
      </c>
      <c r="BS11" s="92" t="str">
        <f>IF(ISBLANK(Výsledky!$PT$3),"",Výsledky!PT43)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>
        <f t="shared" si="47"/>
        <v>30</v>
      </c>
      <c r="DU11" s="10">
        <f t="shared" si="48"/>
        <v>34</v>
      </c>
      <c r="DV11" s="10" t="e">
        <f t="shared" si="49"/>
        <v>#N/A</v>
      </c>
      <c r="DW11" s="10">
        <f t="shared" si="50"/>
        <v>37</v>
      </c>
      <c r="DX11" s="10" t="e">
        <f t="shared" si="51"/>
        <v>#N/A</v>
      </c>
      <c r="DY11" s="10">
        <f t="shared" si="52"/>
        <v>38</v>
      </c>
      <c r="DZ11" s="10" t="e">
        <f t="shared" si="53"/>
        <v>#N/A</v>
      </c>
      <c r="EA11" s="10">
        <f t="shared" si="54"/>
        <v>39</v>
      </c>
      <c r="EB11" s="10">
        <f t="shared" si="55"/>
        <v>40</v>
      </c>
      <c r="EC11" s="10">
        <f t="shared" si="56"/>
        <v>41</v>
      </c>
      <c r="ED11" s="10" t="e">
        <f t="shared" si="57"/>
        <v>#N/A</v>
      </c>
      <c r="EE11" s="10">
        <f t="shared" si="58"/>
        <v>41</v>
      </c>
      <c r="EF11" s="10" t="e">
        <f t="shared" si="59"/>
        <v>#N/A</v>
      </c>
      <c r="EG11" s="10">
        <f t="shared" si="60"/>
        <v>41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 ht="15" x14ac:dyDescent="0.2">
      <c r="A12" s="1"/>
      <c r="B12" s="117" t="s">
        <v>102</v>
      </c>
      <c r="C12" s="113">
        <f>Tipy!A81</f>
        <v>36</v>
      </c>
      <c r="D12" s="108" t="str">
        <f>IF(Tipy!B81="","",Tipy!B81)</f>
        <v>xO2</v>
      </c>
      <c r="E12" s="109">
        <f>SUM(F12:J12)</f>
        <v>1280</v>
      </c>
      <c r="F12" s="104">
        <f>IF(ISBLANK(Výsledky!$I$3),"-",SUM(K12:P12,R12,T12:U12,W12,Y12:AA12,AC12,AE12,AG12,AI12:AK12,AN12:AO12,AS12:AT12,AV12:AW12,AZ12,BB12:BC12,BE12:BF12,BH12,BJ12,BL12:BN12,BP12,BR12:BS12))</f>
        <v>950</v>
      </c>
      <c r="G12" s="90">
        <f>IF(ISBLANK(Výsledky!$BF$3),"-",SUM(Q12,V12,X12,S12,AB12,AD12,AU12,BA12,BG12,BI12,BO12,BQ12,BU12))</f>
        <v>220</v>
      </c>
      <c r="H12" s="90">
        <f>IF(ISBLANK(Výsledky!$FG$3),"-",SUM(AF12,AH12,AP12,AR12,AX12))</f>
        <v>10</v>
      </c>
      <c r="I12" s="93">
        <f>IF(ISBLANK(Výsledky!$GW$3),"-",SUM(AL12,AM12,AQ12,AY12,BD12,BK12,BT12))</f>
        <v>50</v>
      </c>
      <c r="J12" s="94">
        <f>IF(ISBLANK(Výsledky!$I$3),"",Výsledky!I87)</f>
        <v>50</v>
      </c>
      <c r="K12" s="92">
        <f>IF(ISBLANK(Výsledky!$P$3),"",Výsledky!P87)</f>
        <v>20</v>
      </c>
      <c r="L12" s="92">
        <f>IF(ISBLANK(Výsledky!$W$3),"",Výsledky!W87)</f>
        <v>0</v>
      </c>
      <c r="M12" s="92">
        <f>IF(ISBLANK(Výsledky!$AD$3),"",Výsledky!AD87)</f>
        <v>20</v>
      </c>
      <c r="N12" s="92">
        <f>IF(ISBLANK(Výsledky!$AK$3),"",Výsledky!AK87)</f>
        <v>20</v>
      </c>
      <c r="O12" s="92">
        <f>IF(ISBLANK(Výsledky!$AR$3),"",Výsledky!AR87)</f>
        <v>60</v>
      </c>
      <c r="P12" s="92">
        <f>IF(ISBLANK(Výsledky!$AY$3),"",Výsledky!AY87)</f>
        <v>0</v>
      </c>
      <c r="Q12" s="92">
        <f>IF(ISBLANK(Výsledky!$BF$3),"",Výsledky!BF87)</f>
        <v>0</v>
      </c>
      <c r="R12" s="92">
        <f>IF(ISBLANK(Výsledky!$BM$3),"",Výsledky!BM87)</f>
        <v>50</v>
      </c>
      <c r="S12" s="92">
        <f>IF(ISBLANK(Výsledky!$BT$3),"",Výsledky!BT87)</f>
        <v>50</v>
      </c>
      <c r="T12" s="92">
        <f>IF(ISBLANK(Výsledky!$CA$3),"",Výsledky!CA87)</f>
        <v>0</v>
      </c>
      <c r="U12" s="92">
        <f>IF(ISBLANK(Výsledky!$CH$3),"",Výsledky!CH87)</f>
        <v>0</v>
      </c>
      <c r="V12" s="92">
        <f>IF(ISBLANK(Výsledky!$CO$3),"",Výsledky!CO87)</f>
        <v>40</v>
      </c>
      <c r="W12" s="92">
        <f>IF(ISBLANK(Výsledky!$CV$3),"",Výsledky!CV87)</f>
        <v>0</v>
      </c>
      <c r="X12" s="92">
        <f>IF(ISBLANK(Výsledky!$DC$3),"",Výsledky!DC87)</f>
        <v>50</v>
      </c>
      <c r="Y12" s="92">
        <f>IF(ISBLANK(Výsledky!$DJ$3),"",Výsledky!DJ87)</f>
        <v>20</v>
      </c>
      <c r="Z12" s="92">
        <f>IF(ISBLANK(Výsledky!$DQ$3),"",Výsledky!DQ87)</f>
        <v>40</v>
      </c>
      <c r="AA12" s="92">
        <f>IF(ISBLANK(Výsledky!$DX$3),"",Výsledky!DX87)</f>
        <v>0</v>
      </c>
      <c r="AB12" s="92">
        <f>IF(ISBLANK(Výsledky!$EE$3),"",Výsledky!EE87)</f>
        <v>40</v>
      </c>
      <c r="AC12" s="92">
        <f>IF(ISBLANK(Výsledky!$EL$3),"",Výsledky!EL87)</f>
        <v>0</v>
      </c>
      <c r="AD12" s="92" t="str">
        <f>IF(ISBLANK(Výsledky!$ES$3),"",Výsledky!ES87)</f>
        <v>-</v>
      </c>
      <c r="AE12" s="92">
        <f>IF(ISBLANK(Výsledky!$EZ$3),"",Výsledky!EZ87)</f>
        <v>60</v>
      </c>
      <c r="AF12" s="92">
        <f>IF(ISBLANK(Výsledky!$FG$3),"",Výsledky!FG87)</f>
        <v>0</v>
      </c>
      <c r="AG12" s="92">
        <f>IF(ISBLANK(Výsledky!$FN$3),"",Výsledky!FN87)</f>
        <v>80</v>
      </c>
      <c r="AH12" s="92">
        <f>IF(ISBLANK(Výsledky!$FU$3),"",Výsledky!FU87)</f>
        <v>10</v>
      </c>
      <c r="AI12" s="92">
        <f>IF(ISBLANK(Výsledky!$GB$3),"",Výsledky!GB87)</f>
        <v>80</v>
      </c>
      <c r="AJ12" s="92">
        <f>IF(ISBLANK(Výsledky!$GI$3),"",Výsledky!GI87)</f>
        <v>20</v>
      </c>
      <c r="AK12" s="92">
        <f>IF(ISBLANK(Výsledky!$GP$3),"",Výsledky!GP87)</f>
        <v>0</v>
      </c>
      <c r="AL12" s="92">
        <f>IF(ISBLANK(Výsledky!$GW$3),"",Výsledky!GW87)</f>
        <v>30</v>
      </c>
      <c r="AM12" s="92">
        <f>IF(ISBLANK(Výsledky!$HD$3),"",Výsledky!HD87)</f>
        <v>20</v>
      </c>
      <c r="AN12" s="92">
        <f>IF(ISBLANK(Výsledky!$HK$3),"",Výsledky!HK87)</f>
        <v>0</v>
      </c>
      <c r="AO12" s="92">
        <f>IF(ISBLANK(Výsledky!$HR$3),"",Výsledky!HR87)</f>
        <v>0</v>
      </c>
      <c r="AP12" s="92" t="str">
        <f>IF(ISBLANK(Výsledky!$HY$3),"",Výsledky!HY87)</f>
        <v/>
      </c>
      <c r="AQ12" s="92">
        <f>IF(ISBLANK(Výsledky!$IF$3),"",Výsledky!IF87)</f>
        <v>0</v>
      </c>
      <c r="AR12" s="92" t="str">
        <f>IF(ISBLANK(Výsledky!$IM$3),"",Výsledky!IM87)</f>
        <v/>
      </c>
      <c r="AS12" s="92">
        <f>IF(ISBLANK(Výsledky!$IT$3),"",Výsledky!IT87)</f>
        <v>0</v>
      </c>
      <c r="AT12" s="92">
        <f>IF(ISBLANK(Výsledky!$JA$3),"",Výsledky!JA87)</f>
        <v>100</v>
      </c>
      <c r="AU12" s="92">
        <f>IF(ISBLANK(Výsledky!$JH$3),"",Výsledky!JH87)</f>
        <v>40</v>
      </c>
      <c r="AV12" s="92">
        <f>IF(ISBLANK(Výsledky!$JO$3),"",Výsledky!JO87)</f>
        <v>80</v>
      </c>
      <c r="AW12" s="92">
        <f>IF(ISBLANK(Výsledky!$JV$3),"",Výsledky!JV87)</f>
        <v>0</v>
      </c>
      <c r="AX12" s="92" t="str">
        <f>IF(ISBLANK(Výsledky!$KC$3),"",Výsledky!KC87)</f>
        <v/>
      </c>
      <c r="AY12" s="92" t="str">
        <f>IF(ISBLANK(Výsledky!$KJ$3),"",Výsledky!KJ87)</f>
        <v/>
      </c>
      <c r="AZ12" s="92">
        <f>IF(ISBLANK(Výsledky!$KQ$3),"",Výsledky!KQ87)</f>
        <v>60</v>
      </c>
      <c r="BA12" s="92">
        <f>IF(ISBLANK(Výsledky!$KX$3),"",Výsledky!KX87)</f>
        <v>0</v>
      </c>
      <c r="BB12" s="92">
        <f>IF(ISBLANK(Výsledky!$LE$3),"",Výsledky!LE87)</f>
        <v>0</v>
      </c>
      <c r="BC12" s="92">
        <f>IF(ISBLANK(Výsledky!$LL$3),"",Výsledky!LL87)</f>
        <v>20</v>
      </c>
      <c r="BD12" s="92" t="str">
        <f>IF(ISBLANK(Výsledky!$LS$3),"",Výsledky!LS87)</f>
        <v/>
      </c>
      <c r="BE12" s="92">
        <f>IF(ISBLANK(Výsledky!$LZ$3),"",Výsledky!LZ87)</f>
        <v>0</v>
      </c>
      <c r="BF12" s="92">
        <f>IF(ISBLANK(Výsledky!$MG$3),"",Výsledky!MG87)</f>
        <v>0</v>
      </c>
      <c r="BG12" s="92" t="str">
        <f>IF(ISBLANK(Výsledky!$MN$3),"",Výsledky!MN87)</f>
        <v/>
      </c>
      <c r="BH12" s="92">
        <f>IF(ISBLANK(Výsledky!$MU$3),"",Výsledky!MU87)</f>
        <v>40</v>
      </c>
      <c r="BI12" s="92" t="str">
        <f>IF(ISBLANK(Výsledky!$NB$3),"",Výsledky!NB87)</f>
        <v/>
      </c>
      <c r="BJ12" s="92">
        <f>IF(ISBLANK(Výsledky!$NI$3),"",Výsledky!NI87)</f>
        <v>50</v>
      </c>
      <c r="BK12" s="92" t="str">
        <f>IF(ISBLANK(Výsledky!$NP$3),"",Výsledky!NP87)</f>
        <v/>
      </c>
      <c r="BL12" s="92">
        <f>IF(ISBLANK(Výsledky!$NW$3),"",Výsledky!NW87)</f>
        <v>60</v>
      </c>
      <c r="BM12" s="92">
        <f>IF(ISBLANK(Výsledky!$OD$3),"",Výsledky!OD87)</f>
        <v>20</v>
      </c>
      <c r="BN12" s="92">
        <f>IF(ISBLANK(Výsledky!$OK$3),"",Výsledky!OK87)</f>
        <v>20</v>
      </c>
      <c r="BO12" s="92" t="str">
        <f>IF(ISBLANK(Výsledky!$OR$3),"",Výsledky!OR87)</f>
        <v/>
      </c>
      <c r="BP12" s="92">
        <f>IF(ISBLANK(Výsledky!$OY$3),"",Výsledky!OY87)</f>
        <v>30</v>
      </c>
      <c r="BQ12" s="92" t="str">
        <f>IF(ISBLANK(Výsledky!$PF$3),"",Výsledky!PF87)</f>
        <v/>
      </c>
      <c r="BR12" s="92">
        <f>IF(ISBLANK(Výsledky!$PM$3),"",Výsledky!PM87)</f>
        <v>0</v>
      </c>
      <c r="BS12" s="92" t="str">
        <f>IF(ISBLANK(Výsledky!$PT$3),"",Výsledky!PT87)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>
        <f t="shared" si="47"/>
        <v>48</v>
      </c>
      <c r="DU12" s="10">
        <f t="shared" si="48"/>
        <v>48</v>
      </c>
      <c r="DV12" s="10" t="e">
        <f t="shared" si="49"/>
        <v>#N/A</v>
      </c>
      <c r="DW12" s="10">
        <f t="shared" si="50"/>
        <v>48</v>
      </c>
      <c r="DX12" s="10" t="e">
        <f t="shared" si="51"/>
        <v>#N/A</v>
      </c>
      <c r="DY12" s="10">
        <f t="shared" si="52"/>
        <v>48</v>
      </c>
      <c r="DZ12" s="10" t="e">
        <f t="shared" si="53"/>
        <v>#N/A</v>
      </c>
      <c r="EA12" s="10">
        <f t="shared" si="54"/>
        <v>48</v>
      </c>
      <c r="EB12" s="10">
        <f t="shared" si="55"/>
        <v>48</v>
      </c>
      <c r="EC12" s="10">
        <f t="shared" si="56"/>
        <v>49</v>
      </c>
      <c r="ED12" s="10" t="e">
        <f t="shared" si="57"/>
        <v>#N/A</v>
      </c>
      <c r="EE12" s="10">
        <f t="shared" si="58"/>
        <v>49</v>
      </c>
      <c r="EF12" s="10" t="e">
        <f t="shared" si="59"/>
        <v>#N/A</v>
      </c>
      <c r="EG12" s="10">
        <f t="shared" si="60"/>
        <v>49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 ht="15" x14ac:dyDescent="0.2">
      <c r="A13" s="1"/>
      <c r="B13" s="117" t="s">
        <v>103</v>
      </c>
      <c r="C13" s="113">
        <f>Tipy!A18</f>
        <v>1</v>
      </c>
      <c r="D13" s="108" t="str">
        <f>IF(Tipy!B18="","",Tipy!B18)</f>
        <v>Eddy Hunter</v>
      </c>
      <c r="E13" s="109">
        <f>SUM(F13:J13)</f>
        <v>1250</v>
      </c>
      <c r="F13" s="104">
        <f>IF(ISBLANK(Výsledky!$I$3),"-",SUM(K13:P13,R13,T13:U13,W13,Y13:AA13,AC13,AE13,AG13,AI13:AK13,AN13:AO13,AS13:AT13,AV13:AW13,AZ13,BB13:BC13,BE13:BF13,BH13,BJ13,BL13:BN13,BP13,BR13:BS13))</f>
        <v>960</v>
      </c>
      <c r="G13" s="90">
        <f>IF(ISBLANK(Výsledky!$BF$3),"-",SUM(Q13,V13,X13,S13,AB13,AD13,AU13,BA13,BG13,BI13,BO13,BQ13,BU13))</f>
        <v>140</v>
      </c>
      <c r="H13" s="90">
        <f>IF(ISBLANK(Výsledky!$FG$3),"-",SUM(AF13,AH13,AP13,AR13,AX13))</f>
        <v>30</v>
      </c>
      <c r="I13" s="93">
        <f>IF(ISBLANK(Výsledky!$GW$3),"-",SUM(AL13,AM13,AQ13,AY13,BD13,BK13,BT13))</f>
        <v>40</v>
      </c>
      <c r="J13" s="94">
        <f>IF(ISBLANK(Výsledky!$I$3),"",Výsledky!I24)</f>
        <v>80</v>
      </c>
      <c r="K13" s="92">
        <f>IF(ISBLANK(Výsledky!$P$3),"",Výsledky!P24)</f>
        <v>20</v>
      </c>
      <c r="L13" s="92">
        <f>IF(ISBLANK(Výsledky!$W$3),"",Výsledky!W24)</f>
        <v>0</v>
      </c>
      <c r="M13" s="92">
        <f>IF(ISBLANK(Výsledky!$AD$3),"",Výsledky!AD24)</f>
        <v>20</v>
      </c>
      <c r="N13" s="92">
        <f>IF(ISBLANK(Výsledky!$AK$3),"",Výsledky!AK24)</f>
        <v>50</v>
      </c>
      <c r="O13" s="92">
        <f>IF(ISBLANK(Výsledky!$AR$3),"",Výsledky!AR24)</f>
        <v>20</v>
      </c>
      <c r="P13" s="92">
        <f>IF(ISBLANK(Výsledky!$AY$3),"",Výsledky!AY24)</f>
        <v>0</v>
      </c>
      <c r="Q13" s="92">
        <f>IF(ISBLANK(Výsledky!$BF$3),"",Výsledky!BF24)</f>
        <v>20</v>
      </c>
      <c r="R13" s="92">
        <f>IF(ISBLANK(Výsledky!$BM$3),"",Výsledky!BM24)</f>
        <v>50</v>
      </c>
      <c r="S13" s="92">
        <f>IF(ISBLANK(Výsledky!$BT$3),"",Výsledky!BT24)</f>
        <v>60</v>
      </c>
      <c r="T13" s="92">
        <f>IF(ISBLANK(Výsledky!$CA$3),"",Výsledky!CA24)</f>
        <v>0</v>
      </c>
      <c r="U13" s="92">
        <f>IF(ISBLANK(Výsledky!$CH$3),"",Výsledky!CH24)</f>
        <v>0</v>
      </c>
      <c r="V13" s="92">
        <f>IF(ISBLANK(Výsledky!$CO$3),"",Výsledky!CO24)</f>
        <v>20</v>
      </c>
      <c r="W13" s="92">
        <f>IF(ISBLANK(Výsledky!$CV$3),"",Výsledky!CV24)</f>
        <v>10</v>
      </c>
      <c r="X13" s="92">
        <f>IF(ISBLANK(Výsledky!$DC$3),"",Výsledky!DC24)</f>
        <v>20</v>
      </c>
      <c r="Y13" s="92">
        <f>IF(ISBLANK(Výsledky!$DJ$3),"",Výsledky!DJ24)</f>
        <v>20</v>
      </c>
      <c r="Z13" s="92">
        <f>IF(ISBLANK(Výsledky!$DQ$3),"",Výsledky!DQ24)</f>
        <v>20</v>
      </c>
      <c r="AA13" s="92">
        <f>IF(ISBLANK(Výsledky!$DX$3),"",Výsledky!DX24)</f>
        <v>0</v>
      </c>
      <c r="AB13" s="92">
        <f>IF(ISBLANK(Výsledky!$EE$3),"",Výsledky!EE24)</f>
        <v>0</v>
      </c>
      <c r="AC13" s="92">
        <f>IF(ISBLANK(Výsledky!$EL$3),"",Výsledky!EL24)</f>
        <v>0</v>
      </c>
      <c r="AD13" s="92">
        <f>IF(ISBLANK(Výsledky!$ES$3),"",Výsledky!ES24)</f>
        <v>0</v>
      </c>
      <c r="AE13" s="92">
        <f>IF(ISBLANK(Výsledky!$EZ$3),"",Výsledky!EZ24)</f>
        <v>60</v>
      </c>
      <c r="AF13" s="92">
        <f>IF(ISBLANK(Výsledky!$FG$3),"",Výsledky!FG24)</f>
        <v>0</v>
      </c>
      <c r="AG13" s="92">
        <f>IF(ISBLANK(Výsledky!$FN$3),"",Výsledky!FN24)</f>
        <v>90</v>
      </c>
      <c r="AH13" s="92">
        <f>IF(ISBLANK(Výsledky!$FU$3),"",Výsledky!FU24)</f>
        <v>30</v>
      </c>
      <c r="AI13" s="92">
        <f>IF(ISBLANK(Výsledky!$GB$3),"",Výsledky!GB24)</f>
        <v>50</v>
      </c>
      <c r="AJ13" s="92">
        <f>IF(ISBLANK(Výsledky!$GI$3),"",Výsledky!GI24)</f>
        <v>30</v>
      </c>
      <c r="AK13" s="92">
        <f>IF(ISBLANK(Výsledky!$GP$3),"",Výsledky!GP24)</f>
        <v>30</v>
      </c>
      <c r="AL13" s="92">
        <f>IF(ISBLANK(Výsledky!$GW$3),"",Výsledky!GW24)</f>
        <v>10</v>
      </c>
      <c r="AM13" s="92">
        <f>IF(ISBLANK(Výsledky!$HD$3),"",Výsledky!HD24)</f>
        <v>20</v>
      </c>
      <c r="AN13" s="92">
        <f>IF(ISBLANK(Výsledky!$HK$3),"",Výsledky!HK24)</f>
        <v>0</v>
      </c>
      <c r="AO13" s="92">
        <f>IF(ISBLANK(Výsledky!$HR$3),"",Výsledky!HR24)</f>
        <v>0</v>
      </c>
      <c r="AP13" s="92" t="str">
        <f>IF(ISBLANK(Výsledky!$HY$3),"",Výsledky!HY24)</f>
        <v/>
      </c>
      <c r="AQ13" s="92">
        <f>IF(ISBLANK(Výsledky!$IF$3),"",Výsledky!IF24)</f>
        <v>10</v>
      </c>
      <c r="AR13" s="92" t="str">
        <f>IF(ISBLANK(Výsledky!$IM$3),"",Výsledky!IM24)</f>
        <v/>
      </c>
      <c r="AS13" s="92">
        <f>IF(ISBLANK(Výsledky!$IT$3),"",Výsledky!IT24)</f>
        <v>0</v>
      </c>
      <c r="AT13" s="92">
        <f>IF(ISBLANK(Výsledky!$JA$3),"",Výsledky!JA24)</f>
        <v>30</v>
      </c>
      <c r="AU13" s="92">
        <f>IF(ISBLANK(Výsledky!$JH$3),"",Výsledky!JH24)</f>
        <v>20</v>
      </c>
      <c r="AV13" s="92">
        <f>IF(ISBLANK(Výsledky!$JO$3),"",Výsledky!JO24)</f>
        <v>50</v>
      </c>
      <c r="AW13" s="92">
        <f>IF(ISBLANK(Výsledky!$JV$3),"",Výsledky!JV24)</f>
        <v>0</v>
      </c>
      <c r="AX13" s="92" t="str">
        <f>IF(ISBLANK(Výsledky!$KC$3),"",Výsledky!KC24)</f>
        <v/>
      </c>
      <c r="AY13" s="92" t="str">
        <f>IF(ISBLANK(Výsledky!$KJ$3),"",Výsledky!KJ24)</f>
        <v/>
      </c>
      <c r="AZ13" s="92">
        <f>IF(ISBLANK(Výsledky!$KQ$3),"",Výsledky!KQ24)</f>
        <v>20</v>
      </c>
      <c r="BA13" s="92">
        <f>IF(ISBLANK(Výsledky!$KX$3),"",Výsledky!KX24)</f>
        <v>0</v>
      </c>
      <c r="BB13" s="92">
        <f>IF(ISBLANK(Výsledky!$LE$3),"",Výsledky!LE24)</f>
        <v>0</v>
      </c>
      <c r="BC13" s="92">
        <f>IF(ISBLANK(Výsledky!$LL$3),"",Výsledky!LL24)</f>
        <v>40</v>
      </c>
      <c r="BD13" s="92" t="str">
        <f>IF(ISBLANK(Výsledky!$LS$3),"",Výsledky!LS24)</f>
        <v/>
      </c>
      <c r="BE13" s="92">
        <f>IF(ISBLANK(Výsledky!$LZ$3),"",Výsledky!LZ24)</f>
        <v>0</v>
      </c>
      <c r="BF13" s="92">
        <f>IF(ISBLANK(Výsledky!$MG$3),"",Výsledky!MG24)</f>
        <v>20</v>
      </c>
      <c r="BG13" s="92" t="str">
        <f>IF(ISBLANK(Výsledky!$MN$3),"",Výsledky!MN24)</f>
        <v/>
      </c>
      <c r="BH13" s="92">
        <f>IF(ISBLANK(Výsledky!$MU$3),"",Výsledky!MU24)</f>
        <v>70</v>
      </c>
      <c r="BI13" s="92" t="str">
        <f>IF(ISBLANK(Výsledky!$NB$3),"",Výsledky!NB24)</f>
        <v/>
      </c>
      <c r="BJ13" s="92">
        <f>IF(ISBLANK(Výsledky!$NI$3),"",Výsledky!NI24)</f>
        <v>70</v>
      </c>
      <c r="BK13" s="92" t="str">
        <f>IF(ISBLANK(Výsledky!$NP$3),"",Výsledky!NP24)</f>
        <v/>
      </c>
      <c r="BL13" s="92">
        <f>IF(ISBLANK(Výsledky!$NW$3),"",Výsledky!NW24)</f>
        <v>60</v>
      </c>
      <c r="BM13" s="92">
        <f>IF(ISBLANK(Výsledky!$OD$3),"",Výsledky!OD24)</f>
        <v>70</v>
      </c>
      <c r="BN13" s="92">
        <f>IF(ISBLANK(Výsledky!$OK$3),"",Výsledky!OK24)</f>
        <v>40</v>
      </c>
      <c r="BO13" s="92" t="str">
        <f>IF(ISBLANK(Výsledky!$OR$3),"",Výsledky!OR24)</f>
        <v/>
      </c>
      <c r="BP13" s="92">
        <f>IF(ISBLANK(Výsledky!$OY$3),"",Výsledky!OY24)</f>
        <v>20</v>
      </c>
      <c r="BQ13" s="92" t="str">
        <f>IF(ISBLANK(Výsledky!$PF$3),"",Výsledky!PF24)</f>
        <v/>
      </c>
      <c r="BR13" s="92">
        <f>IF(ISBLANK(Výsledky!$PM$3),"",Výsledky!PM24)</f>
        <v>0</v>
      </c>
      <c r="BS13" s="92" t="str">
        <f>IF(ISBLANK(Výsledky!$PT$3),"",Výsledky!PT24)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>
        <f t="shared" si="47"/>
        <v>52</v>
      </c>
      <c r="DU13" s="10">
        <f t="shared" si="48"/>
        <v>52</v>
      </c>
      <c r="DV13" s="10" t="e">
        <f t="shared" si="49"/>
        <v>#N/A</v>
      </c>
      <c r="DW13" s="10">
        <f t="shared" si="50"/>
        <v>52</v>
      </c>
      <c r="DX13" s="10" t="e">
        <f t="shared" si="51"/>
        <v>#N/A</v>
      </c>
      <c r="DY13" s="10">
        <f t="shared" si="52"/>
        <v>52</v>
      </c>
      <c r="DZ13" s="10" t="e">
        <f t="shared" si="53"/>
        <v>#N/A</v>
      </c>
      <c r="EA13" s="10">
        <f t="shared" si="54"/>
        <v>52</v>
      </c>
      <c r="EB13" s="10">
        <f t="shared" si="55"/>
        <v>52</v>
      </c>
      <c r="EC13" s="10">
        <f t="shared" si="56"/>
        <v>52</v>
      </c>
      <c r="ED13" s="10" t="e">
        <f t="shared" si="57"/>
        <v>#N/A</v>
      </c>
      <c r="EE13" s="10">
        <f t="shared" si="58"/>
        <v>52</v>
      </c>
      <c r="EF13" s="10" t="e">
        <f t="shared" si="59"/>
        <v>#N/A</v>
      </c>
      <c r="EG13" s="10">
        <f t="shared" si="60"/>
        <v>52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 ht="15" x14ac:dyDescent="0.2">
      <c r="A14" s="1"/>
      <c r="B14" s="117" t="s">
        <v>104</v>
      </c>
      <c r="C14" s="113">
        <f>Tipy!A24</f>
        <v>55</v>
      </c>
      <c r="D14" s="108" t="str">
        <f>IF(Tipy!B24="","",Tipy!B24)</f>
        <v>ivez</v>
      </c>
      <c r="E14" s="109">
        <f>SUM(F14:J14)</f>
        <v>1250</v>
      </c>
      <c r="F14" s="104">
        <f>IF(ISBLANK(Výsledky!$I$3),"-",SUM(K14:P14,R14,T14:U14,W14,Y14:AA14,AC14,AE14,AG14,AI14:AK14,AN14:AO14,AS14:AT14,AV14:AW14,AZ14,BB14:BC14,BE14:BF14,BH14,BJ14,BL14:BN14,BP14,BR14:BS14))</f>
        <v>900</v>
      </c>
      <c r="G14" s="90">
        <f>IF(ISBLANK(Výsledky!$BF$3),"-",SUM(Q14,V14,X14,S14,AB14,AD14,AU14,BA14,BG14,BI14,BO14,BQ14,BU14))</f>
        <v>230</v>
      </c>
      <c r="H14" s="90">
        <f>IF(ISBLANK(Výsledky!$FG$3),"-",SUM(AF14,AH14,AP14,AR14,AX14))</f>
        <v>20</v>
      </c>
      <c r="I14" s="93">
        <f>IF(ISBLANK(Výsledky!$GW$3),"-",SUM(AL14,AM14,AQ14,AY14,BD14,BK14,BT14))</f>
        <v>20</v>
      </c>
      <c r="J14" s="94">
        <f>IF(ISBLANK(Výsledky!$I$3),"",Výsledky!I30)</f>
        <v>80</v>
      </c>
      <c r="K14" s="92" t="str">
        <f>IF(ISBLANK(Výsledky!$P$3),"",Výsledky!P30)</f>
        <v>-</v>
      </c>
      <c r="L14" s="92">
        <f>IF(ISBLANK(Výsledky!$W$3),"",Výsledky!W30)</f>
        <v>0</v>
      </c>
      <c r="M14" s="92">
        <f>IF(ISBLANK(Výsledky!$AD$3),"",Výsledky!AD30)</f>
        <v>20</v>
      </c>
      <c r="N14" s="92">
        <f>IF(ISBLANK(Výsledky!$AK$3),"",Výsledky!AK30)</f>
        <v>20</v>
      </c>
      <c r="O14" s="92">
        <f>IF(ISBLANK(Výsledky!$AR$3),"",Výsledky!AR30)</f>
        <v>20</v>
      </c>
      <c r="P14" s="92">
        <f>IF(ISBLANK(Výsledky!$AY$3),"",Výsledky!AY30)</f>
        <v>0</v>
      </c>
      <c r="Q14" s="92">
        <f>IF(ISBLANK(Výsledky!$BF$3),"",Výsledky!BF30)</f>
        <v>0</v>
      </c>
      <c r="R14" s="92">
        <f>IF(ISBLANK(Výsledky!$BM$3),"",Výsledky!BM30)</f>
        <v>80</v>
      </c>
      <c r="S14" s="92">
        <f>IF(ISBLANK(Výsledky!$BT$3),"",Výsledky!BT30)</f>
        <v>50</v>
      </c>
      <c r="T14" s="92">
        <f>IF(ISBLANK(Výsledky!$CA$3),"",Výsledky!CA30)</f>
        <v>0</v>
      </c>
      <c r="U14" s="92">
        <f>IF(ISBLANK(Výsledky!$CH$3),"",Výsledky!CH30)</f>
        <v>20</v>
      </c>
      <c r="V14" s="92">
        <f>IF(ISBLANK(Výsledky!$CO$3),"",Výsledky!CO30)</f>
        <v>50</v>
      </c>
      <c r="W14" s="92">
        <f>IF(ISBLANK(Výsledky!$CV$3),"",Výsledky!CV30)</f>
        <v>20</v>
      </c>
      <c r="X14" s="92">
        <f>IF(ISBLANK(Výsledky!$DC$3),"",Výsledky!DC30)</f>
        <v>40</v>
      </c>
      <c r="Y14" s="92">
        <f>IF(ISBLANK(Výsledky!$DJ$3),"",Výsledky!DJ30)</f>
        <v>40</v>
      </c>
      <c r="Z14" s="92">
        <f>IF(ISBLANK(Výsledky!$DQ$3),"",Výsledky!DQ30)</f>
        <v>20</v>
      </c>
      <c r="AA14" s="92">
        <f>IF(ISBLANK(Výsledky!$DX$3),"",Výsledky!DX30)</f>
        <v>0</v>
      </c>
      <c r="AB14" s="92">
        <f>IF(ISBLANK(Výsledky!$EE$3),"",Výsledky!EE30)</f>
        <v>50</v>
      </c>
      <c r="AC14" s="92" t="str">
        <f>IF(ISBLANK(Výsledky!$EL$3),"",Výsledky!EL30)</f>
        <v>-</v>
      </c>
      <c r="AD14" s="92">
        <f>IF(ISBLANK(Výsledky!$ES$3),"",Výsledky!ES30)</f>
        <v>20</v>
      </c>
      <c r="AE14" s="92">
        <f>IF(ISBLANK(Výsledky!$EZ$3),"",Výsledky!EZ30)</f>
        <v>50</v>
      </c>
      <c r="AF14" s="92">
        <f>IF(ISBLANK(Výsledky!$FG$3),"",Výsledky!FG30)</f>
        <v>0</v>
      </c>
      <c r="AG14" s="92">
        <f>IF(ISBLANK(Výsledky!$FN$3),"",Výsledky!FN30)</f>
        <v>60</v>
      </c>
      <c r="AH14" s="92">
        <f>IF(ISBLANK(Výsledky!$FU$3),"",Výsledky!FU30)</f>
        <v>20</v>
      </c>
      <c r="AI14" s="92">
        <f>IF(ISBLANK(Výsledky!$GB$3),"",Výsledky!GB30)</f>
        <v>80</v>
      </c>
      <c r="AJ14" s="92">
        <f>IF(ISBLANK(Výsledky!$GI$3),"",Výsledky!GI30)</f>
        <v>30</v>
      </c>
      <c r="AK14" s="92">
        <f>IF(ISBLANK(Výsledky!$GP$3),"",Výsledky!GP30)</f>
        <v>30</v>
      </c>
      <c r="AL14" s="92">
        <f>IF(ISBLANK(Výsledky!$GW$3),"",Výsledky!GW30)</f>
        <v>0</v>
      </c>
      <c r="AM14" s="92">
        <f>IF(ISBLANK(Výsledky!$HD$3),"",Výsledky!HD30)</f>
        <v>20</v>
      </c>
      <c r="AN14" s="92">
        <f>IF(ISBLANK(Výsledky!$HK$3),"",Výsledky!HK30)</f>
        <v>0</v>
      </c>
      <c r="AO14" s="92">
        <f>IF(ISBLANK(Výsledky!$HR$3),"",Výsledky!HR30)</f>
        <v>0</v>
      </c>
      <c r="AP14" s="92" t="str">
        <f>IF(ISBLANK(Výsledky!$HY$3),"",Výsledky!HY30)</f>
        <v/>
      </c>
      <c r="AQ14" s="92">
        <f>IF(ISBLANK(Výsledky!$IF$3),"",Výsledky!IF30)</f>
        <v>0</v>
      </c>
      <c r="AR14" s="92" t="str">
        <f>IF(ISBLANK(Výsledky!$IM$3),"",Výsledky!IM30)</f>
        <v/>
      </c>
      <c r="AS14" s="92">
        <f>IF(ISBLANK(Výsledky!$IT$3),"",Výsledky!IT30)</f>
        <v>0</v>
      </c>
      <c r="AT14" s="92">
        <f>IF(ISBLANK(Výsledky!$JA$3),"",Výsledky!JA30)</f>
        <v>70</v>
      </c>
      <c r="AU14" s="92">
        <f>IF(ISBLANK(Výsledky!$JH$3),"",Výsledky!JH30)</f>
        <v>20</v>
      </c>
      <c r="AV14" s="92">
        <f>IF(ISBLANK(Výsledky!$JO$3),"",Výsledky!JO30)</f>
        <v>20</v>
      </c>
      <c r="AW14" s="92">
        <f>IF(ISBLANK(Výsledky!$JV$3),"",Výsledky!JV30)</f>
        <v>0</v>
      </c>
      <c r="AX14" s="92" t="str">
        <f>IF(ISBLANK(Výsledky!$KC$3),"",Výsledky!KC30)</f>
        <v/>
      </c>
      <c r="AY14" s="92" t="str">
        <f>IF(ISBLANK(Výsledky!$KJ$3),"",Výsledky!KJ30)</f>
        <v/>
      </c>
      <c r="AZ14" s="92">
        <f>IF(ISBLANK(Výsledky!$KQ$3),"",Výsledky!KQ30)</f>
        <v>40</v>
      </c>
      <c r="BA14" s="92">
        <f>IF(ISBLANK(Výsledky!$KX$3),"",Výsledky!KX30)</f>
        <v>0</v>
      </c>
      <c r="BB14" s="92">
        <f>IF(ISBLANK(Výsledky!$LE$3),"",Výsledky!LE30)</f>
        <v>0</v>
      </c>
      <c r="BC14" s="92">
        <f>IF(ISBLANK(Výsledky!$LL$3),"",Výsledky!LL30)</f>
        <v>20</v>
      </c>
      <c r="BD14" s="92" t="str">
        <f>IF(ISBLANK(Výsledky!$LS$3),"",Výsledky!LS30)</f>
        <v/>
      </c>
      <c r="BE14" s="92">
        <f>IF(ISBLANK(Výsledky!$LZ$3),"",Výsledky!LZ30)</f>
        <v>20</v>
      </c>
      <c r="BF14" s="92">
        <f>IF(ISBLANK(Výsledky!$MG$3),"",Výsledky!MG30)</f>
        <v>0</v>
      </c>
      <c r="BG14" s="92" t="str">
        <f>IF(ISBLANK(Výsledky!$MN$3),"",Výsledky!MN30)</f>
        <v/>
      </c>
      <c r="BH14" s="92">
        <f>IF(ISBLANK(Výsledky!$MU$3),"",Výsledky!MU30)</f>
        <v>40</v>
      </c>
      <c r="BI14" s="92" t="str">
        <f>IF(ISBLANK(Výsledky!$NB$3),"",Výsledky!NB30)</f>
        <v/>
      </c>
      <c r="BJ14" s="92">
        <f>IF(ISBLANK(Výsledky!$NI$3),"",Výsledky!NI30)</f>
        <v>70</v>
      </c>
      <c r="BK14" s="92" t="str">
        <f>IF(ISBLANK(Výsledky!$NP$3),"",Výsledky!NP30)</f>
        <v/>
      </c>
      <c r="BL14" s="92">
        <f>IF(ISBLANK(Výsledky!$NW$3),"",Výsledky!NW30)</f>
        <v>20</v>
      </c>
      <c r="BM14" s="92">
        <f>IF(ISBLANK(Výsledky!$OD$3),"",Výsledky!OD30)</f>
        <v>40</v>
      </c>
      <c r="BN14" s="92">
        <f>IF(ISBLANK(Výsledky!$OK$3),"",Výsledky!OK30)</f>
        <v>40</v>
      </c>
      <c r="BO14" s="92" t="str">
        <f>IF(ISBLANK(Výsledky!$OR$3),"",Výsledky!OR30)</f>
        <v/>
      </c>
      <c r="BP14" s="92">
        <f>IF(ISBLANK(Výsledky!$OY$3),"",Výsledky!OY30)</f>
        <v>30</v>
      </c>
      <c r="BQ14" s="92" t="str">
        <f>IF(ISBLANK(Výsledky!$PF$3),"",Výsledky!PF30)</f>
        <v/>
      </c>
      <c r="BR14" s="92">
        <f>IF(ISBLANK(Výsledky!$PM$3),"",Výsledky!PM30)</f>
        <v>0</v>
      </c>
      <c r="BS14" s="92" t="str">
        <f>IF(ISBLANK(Výsledky!$PT$3),"",Výsledky!PT30)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>
        <v>4</v>
      </c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>
        <f t="shared" si="47"/>
        <v>6</v>
      </c>
      <c r="DU14" s="10">
        <f t="shared" si="48"/>
        <v>5</v>
      </c>
      <c r="DV14" s="10" t="e">
        <f t="shared" si="49"/>
        <v>#N/A</v>
      </c>
      <c r="DW14" s="10">
        <f t="shared" si="50"/>
        <v>3</v>
      </c>
      <c r="DX14" s="10" t="e">
        <f t="shared" si="51"/>
        <v>#N/A</v>
      </c>
      <c r="DY14" s="10">
        <f t="shared" si="52"/>
        <v>3</v>
      </c>
      <c r="DZ14" s="10" t="e">
        <f t="shared" si="53"/>
        <v>#N/A</v>
      </c>
      <c r="EA14" s="10">
        <f t="shared" si="54"/>
        <v>3</v>
      </c>
      <c r="EB14" s="10">
        <f t="shared" si="55"/>
        <v>3</v>
      </c>
      <c r="EC14" s="10">
        <f t="shared" si="56"/>
        <v>3</v>
      </c>
      <c r="ED14" s="10" t="e">
        <f t="shared" si="57"/>
        <v>#N/A</v>
      </c>
      <c r="EE14" s="10">
        <f t="shared" si="58"/>
        <v>3</v>
      </c>
      <c r="EF14" s="10" t="e">
        <f t="shared" si="59"/>
        <v>#N/A</v>
      </c>
      <c r="EG14" s="10">
        <f t="shared" si="60"/>
        <v>3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 ht="15" x14ac:dyDescent="0.2">
      <c r="A15" s="1"/>
      <c r="B15" s="117" t="s">
        <v>105</v>
      </c>
      <c r="C15" s="113">
        <f>Tipy!A47</f>
        <v>64</v>
      </c>
      <c r="D15" s="108" t="str">
        <f>IF(Tipy!B47="","",Tipy!B47)</f>
        <v>Matej14</v>
      </c>
      <c r="E15" s="109">
        <f>SUM(F15:J15)</f>
        <v>1240</v>
      </c>
      <c r="F15" s="104">
        <f>IF(ISBLANK(Výsledky!$I$3),"-",SUM(K15:P15,R15,T15:U15,W15,Y15:AA15,AC15,AE15,AG15,AI15:AK15,AN15:AO15,AS15:AT15,AV15:AW15,AZ15,BB15:BC15,BE15:BF15,BH15,BJ15,BL15:BN15,BP15,BR15:BS15))</f>
        <v>850</v>
      </c>
      <c r="G15" s="90">
        <f>IF(ISBLANK(Výsledky!$BF$3),"-",SUM(Q15,V15,X15,S15,AB15,AD15,AU15,BA15,BG15,BI15,BO15,BQ15,BU15))</f>
        <v>350</v>
      </c>
      <c r="H15" s="90">
        <f>IF(ISBLANK(Výsledky!$FG$3),"-",SUM(AF15,AH15,AP15,AR15,AX15))</f>
        <v>0</v>
      </c>
      <c r="I15" s="93">
        <f>IF(ISBLANK(Výsledky!$GW$3),"-",SUM(AL15,AM15,AQ15,AY15,BD15,BK15,BT15))</f>
        <v>20</v>
      </c>
      <c r="J15" s="94">
        <f>IF(ISBLANK(Výsledky!$I$3),"",Výsledky!I53)</f>
        <v>20</v>
      </c>
      <c r="K15" s="92" t="str">
        <f>IF(ISBLANK(Výsledky!$P$3),"",Výsledky!P53)</f>
        <v>-</v>
      </c>
      <c r="L15" s="92">
        <f>IF(ISBLANK(Výsledky!$W$3),"",Výsledky!W53)</f>
        <v>0</v>
      </c>
      <c r="M15" s="92" t="str">
        <f>IF(ISBLANK(Výsledky!$AD$3),"",Výsledky!AD53)</f>
        <v>-</v>
      </c>
      <c r="N15" s="92">
        <f>IF(ISBLANK(Výsledky!$AK$3),"",Výsledky!AK53)</f>
        <v>20</v>
      </c>
      <c r="O15" s="92">
        <f>IF(ISBLANK(Výsledky!$AR$3),"",Výsledky!AR53)</f>
        <v>30</v>
      </c>
      <c r="P15" s="92">
        <f>IF(ISBLANK(Výsledky!$AY$3),"",Výsledky!AY53)</f>
        <v>0</v>
      </c>
      <c r="Q15" s="92">
        <f>IF(ISBLANK(Výsledky!$BF$3),"",Výsledky!BF53)</f>
        <v>20</v>
      </c>
      <c r="R15" s="92">
        <f>IF(ISBLANK(Výsledky!$BM$3),"",Výsledky!BM53)</f>
        <v>30</v>
      </c>
      <c r="S15" s="92">
        <f>IF(ISBLANK(Výsledky!$BT$3),"",Výsledky!BT53)</f>
        <v>10</v>
      </c>
      <c r="T15" s="92">
        <f>IF(ISBLANK(Výsledky!$CA$3),"",Výsledky!CA53)</f>
        <v>0</v>
      </c>
      <c r="U15" s="92">
        <f>IF(ISBLANK(Výsledky!$CH$3),"",Výsledky!CH53)</f>
        <v>20</v>
      </c>
      <c r="V15" s="92">
        <f>IF(ISBLANK(Výsledky!$CO$3),"",Výsledky!CO53)</f>
        <v>60</v>
      </c>
      <c r="W15" s="92">
        <f>IF(ISBLANK(Výsledky!$CV$3),"",Výsledky!CV53)</f>
        <v>0</v>
      </c>
      <c r="X15" s="92">
        <f>IF(ISBLANK(Výsledky!$DC$3),"",Výsledky!DC53)</f>
        <v>60</v>
      </c>
      <c r="Y15" s="92">
        <f>IF(ISBLANK(Výsledky!$DJ$3),"",Výsledky!DJ53)</f>
        <v>30</v>
      </c>
      <c r="Z15" s="92">
        <f>IF(ISBLANK(Výsledky!$DQ$3),"",Výsledky!DQ53)</f>
        <v>30</v>
      </c>
      <c r="AA15" s="92">
        <f>IF(ISBLANK(Výsledky!$DX$3),"",Výsledky!DX53)</f>
        <v>0</v>
      </c>
      <c r="AB15" s="92">
        <f>IF(ISBLANK(Výsledky!$EE$3),"",Výsledky!EE53)</f>
        <v>20</v>
      </c>
      <c r="AC15" s="92">
        <f>IF(ISBLANK(Výsledky!$EL$3),"",Výsledky!EL53)</f>
        <v>20</v>
      </c>
      <c r="AD15" s="92">
        <f>IF(ISBLANK(Výsledky!$ES$3),"",Výsledky!ES53)</f>
        <v>20</v>
      </c>
      <c r="AE15" s="92">
        <f>IF(ISBLANK(Výsledky!$EZ$3),"",Výsledky!EZ53)</f>
        <v>60</v>
      </c>
      <c r="AF15" s="92">
        <f>IF(ISBLANK(Výsledky!$FG$3),"",Výsledky!FG53)</f>
        <v>0</v>
      </c>
      <c r="AG15" s="92">
        <f>IF(ISBLANK(Výsledky!$FN$3),"",Výsledky!FN53)</f>
        <v>50</v>
      </c>
      <c r="AH15" s="92" t="str">
        <f>IF(ISBLANK(Výsledky!$FU$3),"",Výsledky!FU53)</f>
        <v>-</v>
      </c>
      <c r="AI15" s="92">
        <f>IF(ISBLANK(Výsledky!$GB$3),"",Výsledky!GB53)</f>
        <v>70</v>
      </c>
      <c r="AJ15" s="92">
        <f>IF(ISBLANK(Výsledky!$GI$3),"",Výsledky!GI53)</f>
        <v>20</v>
      </c>
      <c r="AK15" s="92">
        <f>IF(ISBLANK(Výsledky!$GP$3),"",Výsledky!GP53)</f>
        <v>0</v>
      </c>
      <c r="AL15" s="92">
        <f>IF(ISBLANK(Výsledky!$GW$3),"",Výsledky!GW53)</f>
        <v>20</v>
      </c>
      <c r="AM15" s="92" t="str">
        <f>IF(ISBLANK(Výsledky!$HD$3),"",Výsledky!HD53)</f>
        <v>-</v>
      </c>
      <c r="AN15" s="92">
        <f>IF(ISBLANK(Výsledky!$HK$3),"",Výsledky!HK53)</f>
        <v>0</v>
      </c>
      <c r="AO15" s="92">
        <f>IF(ISBLANK(Výsledky!$HR$3),"",Výsledky!HR53)</f>
        <v>0</v>
      </c>
      <c r="AP15" s="92" t="str">
        <f>IF(ISBLANK(Výsledky!$HY$3),"",Výsledky!HY53)</f>
        <v/>
      </c>
      <c r="AQ15" s="92" t="str">
        <f>IF(ISBLANK(Výsledky!$IF$3),"",Výsledky!IF53)</f>
        <v>-</v>
      </c>
      <c r="AR15" s="92" t="str">
        <f>IF(ISBLANK(Výsledky!$IM$3),"",Výsledky!IM53)</f>
        <v/>
      </c>
      <c r="AS15" s="92">
        <f>IF(ISBLANK(Výsledky!$IT$3),"",Výsledky!IT53)</f>
        <v>0</v>
      </c>
      <c r="AT15" s="92">
        <f>IF(ISBLANK(Výsledky!$JA$3),"",Výsledky!JA53)</f>
        <v>50</v>
      </c>
      <c r="AU15" s="92">
        <f>IF(ISBLANK(Výsledky!$JH$3),"",Výsledky!JH53)</f>
        <v>60</v>
      </c>
      <c r="AV15" s="92">
        <f>IF(ISBLANK(Výsledky!$JO$3),"",Výsledky!JO53)</f>
        <v>20</v>
      </c>
      <c r="AW15" s="92">
        <f>IF(ISBLANK(Výsledky!$JV$3),"",Výsledky!JV53)</f>
        <v>0</v>
      </c>
      <c r="AX15" s="92" t="str">
        <f>IF(ISBLANK(Výsledky!$KC$3),"",Výsledky!KC53)</f>
        <v/>
      </c>
      <c r="AY15" s="92" t="str">
        <f>IF(ISBLANK(Výsledky!$KJ$3),"",Výsledky!KJ53)</f>
        <v/>
      </c>
      <c r="AZ15" s="92">
        <f>IF(ISBLANK(Výsledky!$KQ$3),"",Výsledky!KQ53)</f>
        <v>60</v>
      </c>
      <c r="BA15" s="92">
        <f>IF(ISBLANK(Výsledky!$KX$3),"",Výsledky!KX53)</f>
        <v>100</v>
      </c>
      <c r="BB15" s="92">
        <f>IF(ISBLANK(Výsledky!$LE$3),"",Výsledky!LE53)</f>
        <v>0</v>
      </c>
      <c r="BC15" s="92">
        <f>IF(ISBLANK(Výsledky!$LL$3),"",Výsledky!LL53)</f>
        <v>20</v>
      </c>
      <c r="BD15" s="92" t="str">
        <f>IF(ISBLANK(Výsledky!$LS$3),"",Výsledky!LS53)</f>
        <v/>
      </c>
      <c r="BE15" s="92">
        <f>IF(ISBLANK(Výsledky!$LZ$3),"",Výsledky!LZ53)</f>
        <v>0</v>
      </c>
      <c r="BF15" s="92">
        <f>IF(ISBLANK(Výsledky!$MG$3),"",Výsledky!MG53)</f>
        <v>20</v>
      </c>
      <c r="BG15" s="92" t="str">
        <f>IF(ISBLANK(Výsledky!$MN$3),"",Výsledky!MN53)</f>
        <v/>
      </c>
      <c r="BH15" s="92">
        <f>IF(ISBLANK(Výsledky!$MU$3),"",Výsledky!MU53)</f>
        <v>0</v>
      </c>
      <c r="BI15" s="92" t="str">
        <f>IF(ISBLANK(Výsledky!$NB$3),"",Výsledky!NB53)</f>
        <v/>
      </c>
      <c r="BJ15" s="92">
        <f>IF(ISBLANK(Výsledky!$NI$3),"",Výsledky!NI53)</f>
        <v>20</v>
      </c>
      <c r="BK15" s="92" t="str">
        <f>IF(ISBLANK(Výsledky!$NP$3),"",Výsledky!NP53)</f>
        <v/>
      </c>
      <c r="BL15" s="92">
        <f>IF(ISBLANK(Výsledky!$NW$3),"",Výsledky!NW53)</f>
        <v>110</v>
      </c>
      <c r="BM15" s="92">
        <f>IF(ISBLANK(Výsledky!$OD$3),"",Výsledky!OD53)</f>
        <v>60</v>
      </c>
      <c r="BN15" s="92">
        <f>IF(ISBLANK(Výsledky!$OK$3),"",Výsledky!OK53)</f>
        <v>50</v>
      </c>
      <c r="BO15" s="92" t="str">
        <f>IF(ISBLANK(Výsledky!$OR$3),"",Výsledky!OR53)</f>
        <v/>
      </c>
      <c r="BP15" s="92">
        <f>IF(ISBLANK(Výsledky!$OY$3),"",Výsledky!OY53)</f>
        <v>40</v>
      </c>
      <c r="BQ15" s="92" t="str">
        <f>IF(ISBLANK(Výsledky!$PF$3),"",Výsledky!PF53)</f>
        <v/>
      </c>
      <c r="BR15" s="92">
        <f>IF(ISBLANK(Výsledky!$PM$3),"",Výsledky!PM53)</f>
        <v>20</v>
      </c>
      <c r="BS15" s="92" t="str">
        <f>IF(ISBLANK(Výsledky!$PT$3),"",Výsledky!PT53)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>
        <f t="shared" si="47"/>
        <v>18</v>
      </c>
      <c r="DU15" s="10">
        <f t="shared" si="48"/>
        <v>19</v>
      </c>
      <c r="DV15" s="10" t="e">
        <f t="shared" si="49"/>
        <v>#N/A</v>
      </c>
      <c r="DW15" s="10">
        <f t="shared" si="50"/>
        <v>16</v>
      </c>
      <c r="DX15" s="10" t="e">
        <f t="shared" si="51"/>
        <v>#N/A</v>
      </c>
      <c r="DY15" s="10">
        <f t="shared" si="52"/>
        <v>14</v>
      </c>
      <c r="DZ15" s="10" t="e">
        <f t="shared" si="53"/>
        <v>#N/A</v>
      </c>
      <c r="EA15" s="10">
        <f t="shared" si="54"/>
        <v>14</v>
      </c>
      <c r="EB15" s="10">
        <f t="shared" si="55"/>
        <v>12</v>
      </c>
      <c r="EC15" s="10">
        <f t="shared" si="56"/>
        <v>10</v>
      </c>
      <c r="ED15" s="10" t="e">
        <f t="shared" si="57"/>
        <v>#N/A</v>
      </c>
      <c r="EE15" s="10">
        <f t="shared" si="58"/>
        <v>11</v>
      </c>
      <c r="EF15" s="10" t="e">
        <f t="shared" si="59"/>
        <v>#N/A</v>
      </c>
      <c r="EG15" s="10">
        <f t="shared" si="60"/>
        <v>11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 ht="15" x14ac:dyDescent="0.2">
      <c r="A16" s="1"/>
      <c r="B16" s="117" t="s">
        <v>106</v>
      </c>
      <c r="C16" s="113">
        <f>Tipy!A77</f>
        <v>52</v>
      </c>
      <c r="D16" s="108" t="str">
        <f>IF(Tipy!B77="","",Tipy!B77)</f>
        <v>Viliam Virgala</v>
      </c>
      <c r="E16" s="109">
        <f>SUM(F16:J16)</f>
        <v>1230</v>
      </c>
      <c r="F16" s="104">
        <f>IF(ISBLANK(Výsledky!$I$3),"-",SUM(K16:P16,R16,T16:U16,W16,Y16:AA16,AC16,AE16,AG16,AI16:AK16,AN16:AO16,AS16:AT16,AV16:AW16,AZ16,BB16:BC16,BE16:BF16,BH16,BJ16,BL16:BN16,BP16,BR16:BS16))</f>
        <v>870</v>
      </c>
      <c r="G16" s="90">
        <f>IF(ISBLANK(Výsledky!$BF$3),"-",SUM(Q16,V16,X16,S16,AB16,AD16,AU16,BA16,BG16,BI16,BO16,BQ16,BU16))</f>
        <v>270</v>
      </c>
      <c r="H16" s="90">
        <f>IF(ISBLANK(Výsledky!$FG$3),"-",SUM(AF16,AH16,AP16,AR16,AX16))</f>
        <v>0</v>
      </c>
      <c r="I16" s="93">
        <f>IF(ISBLANK(Výsledky!$GW$3),"-",SUM(AL16,AM16,AQ16,AY16,BD16,BK16,BT16))</f>
        <v>70</v>
      </c>
      <c r="J16" s="94">
        <f>IF(ISBLANK(Výsledky!$I$3),"",Výsledky!I83)</f>
        <v>20</v>
      </c>
      <c r="K16" s="92">
        <f>IF(ISBLANK(Výsledky!$P$3),"",Výsledky!P83)</f>
        <v>20</v>
      </c>
      <c r="L16" s="92">
        <f>IF(ISBLANK(Výsledky!$W$3),"",Výsledky!W83)</f>
        <v>0</v>
      </c>
      <c r="M16" s="92">
        <f>IF(ISBLANK(Výsledky!$AD$3),"",Výsledky!AD83)</f>
        <v>0</v>
      </c>
      <c r="N16" s="92">
        <f>IF(ISBLANK(Výsledky!$AK$3),"",Výsledky!AK83)</f>
        <v>40</v>
      </c>
      <c r="O16" s="92">
        <f>IF(ISBLANK(Výsledky!$AR$3),"",Výsledky!AR83)</f>
        <v>60</v>
      </c>
      <c r="P16" s="92">
        <f>IF(ISBLANK(Výsledky!$AY$3),"",Výsledky!AY83)</f>
        <v>0</v>
      </c>
      <c r="Q16" s="92">
        <f>IF(ISBLANK(Výsledky!$BF$3),"",Výsledky!BF83)</f>
        <v>0</v>
      </c>
      <c r="R16" s="92">
        <f>IF(ISBLANK(Výsledky!$BM$3),"",Výsledky!BM83)</f>
        <v>20</v>
      </c>
      <c r="S16" s="92">
        <f>IF(ISBLANK(Výsledky!$BT$3),"",Výsledky!BT83)</f>
        <v>30</v>
      </c>
      <c r="T16" s="92">
        <f>IF(ISBLANK(Výsledky!$CA$3),"",Výsledky!CA83)</f>
        <v>10</v>
      </c>
      <c r="U16" s="92">
        <f>IF(ISBLANK(Výsledky!$CH$3),"",Výsledky!CH83)</f>
        <v>0</v>
      </c>
      <c r="V16" s="92">
        <f>IF(ISBLANK(Výsledky!$CO$3),"",Výsledky!CO83)</f>
        <v>60</v>
      </c>
      <c r="W16" s="92">
        <f>IF(ISBLANK(Výsledky!$CV$3),"",Výsledky!CV83)</f>
        <v>0</v>
      </c>
      <c r="X16" s="92">
        <f>IF(ISBLANK(Výsledky!$DC$3),"",Výsledky!DC83)</f>
        <v>50</v>
      </c>
      <c r="Y16" s="92">
        <f>IF(ISBLANK(Výsledky!$DJ$3),"",Výsledky!DJ83)</f>
        <v>20</v>
      </c>
      <c r="Z16" s="92">
        <f>IF(ISBLANK(Výsledky!$DQ$3),"",Výsledky!DQ83)</f>
        <v>30</v>
      </c>
      <c r="AA16" s="92">
        <f>IF(ISBLANK(Výsledky!$DX$3),"",Výsledky!DX83)</f>
        <v>0</v>
      </c>
      <c r="AB16" s="92">
        <f>IF(ISBLANK(Výsledky!$EE$3),"",Výsledky!EE83)</f>
        <v>70</v>
      </c>
      <c r="AC16" s="92">
        <f>IF(ISBLANK(Výsledky!$EL$3),"",Výsledky!EL83)</f>
        <v>0</v>
      </c>
      <c r="AD16" s="92">
        <f>IF(ISBLANK(Výsledky!$ES$3),"",Výsledky!ES83)</f>
        <v>40</v>
      </c>
      <c r="AE16" s="92">
        <f>IF(ISBLANK(Výsledky!$EZ$3),"",Výsledky!EZ83)</f>
        <v>20</v>
      </c>
      <c r="AF16" s="92">
        <f>IF(ISBLANK(Výsledky!$FG$3),"",Výsledky!FG83)</f>
        <v>0</v>
      </c>
      <c r="AG16" s="92">
        <f>IF(ISBLANK(Výsledky!$FN$3),"",Výsledky!FN83)</f>
        <v>60</v>
      </c>
      <c r="AH16" s="92" t="str">
        <f>IF(ISBLANK(Výsledky!$FU$3),"",Výsledky!FU83)</f>
        <v>-</v>
      </c>
      <c r="AI16" s="92">
        <f>IF(ISBLANK(Výsledky!$GB$3),"",Výsledky!GB83)</f>
        <v>110</v>
      </c>
      <c r="AJ16" s="92">
        <f>IF(ISBLANK(Výsledky!$GI$3),"",Výsledky!GI83)</f>
        <v>20</v>
      </c>
      <c r="AK16" s="92">
        <f>IF(ISBLANK(Výsledky!$GP$3),"",Výsledky!GP83)</f>
        <v>0</v>
      </c>
      <c r="AL16" s="92">
        <f>IF(ISBLANK(Výsledky!$GW$3),"",Výsledky!GW83)</f>
        <v>10</v>
      </c>
      <c r="AM16" s="92">
        <f>IF(ISBLANK(Výsledky!$HD$3),"",Výsledky!HD83)</f>
        <v>60</v>
      </c>
      <c r="AN16" s="92">
        <f>IF(ISBLANK(Výsledky!$HK$3),"",Výsledky!HK83)</f>
        <v>0</v>
      </c>
      <c r="AO16" s="92">
        <f>IF(ISBLANK(Výsledky!$HR$3),"",Výsledky!HR83)</f>
        <v>0</v>
      </c>
      <c r="AP16" s="92" t="str">
        <f>IF(ISBLANK(Výsledky!$HY$3),"",Výsledky!HY83)</f>
        <v/>
      </c>
      <c r="AQ16" s="92">
        <f>IF(ISBLANK(Výsledky!$IF$3),"",Výsledky!IF83)</f>
        <v>0</v>
      </c>
      <c r="AR16" s="92" t="str">
        <f>IF(ISBLANK(Výsledky!$IM$3),"",Výsledky!IM83)</f>
        <v/>
      </c>
      <c r="AS16" s="92">
        <f>IF(ISBLANK(Výsledky!$IT$3),"",Výsledky!IT83)</f>
        <v>0</v>
      </c>
      <c r="AT16" s="92">
        <f>IF(ISBLANK(Výsledky!$JA$3),"",Výsledky!JA83)</f>
        <v>60</v>
      </c>
      <c r="AU16" s="92">
        <f>IF(ISBLANK(Výsledky!$JH$3),"",Výsledky!JH83)</f>
        <v>20</v>
      </c>
      <c r="AV16" s="92">
        <f>IF(ISBLANK(Výsledky!$JO$3),"",Výsledky!JO83)</f>
        <v>20</v>
      </c>
      <c r="AW16" s="92">
        <f>IF(ISBLANK(Výsledky!$JV$3),"",Výsledky!JV83)</f>
        <v>0</v>
      </c>
      <c r="AX16" s="92" t="str">
        <f>IF(ISBLANK(Výsledky!$KC$3),"",Výsledky!KC83)</f>
        <v/>
      </c>
      <c r="AY16" s="92" t="str">
        <f>IF(ISBLANK(Výsledky!$KJ$3),"",Výsledky!KJ83)</f>
        <v/>
      </c>
      <c r="AZ16" s="92">
        <f>IF(ISBLANK(Výsledky!$KQ$3),"",Výsledky!KQ83)</f>
        <v>40</v>
      </c>
      <c r="BA16" s="92" t="str">
        <f>IF(ISBLANK(Výsledky!$KX$3),"",Výsledky!KX83)</f>
        <v>-</v>
      </c>
      <c r="BB16" s="92">
        <f>IF(ISBLANK(Výsledky!$LE$3),"",Výsledky!LE83)</f>
        <v>0</v>
      </c>
      <c r="BC16" s="92">
        <f>IF(ISBLANK(Výsledky!$LL$3),"",Výsledky!LL83)</f>
        <v>20</v>
      </c>
      <c r="BD16" s="92" t="str">
        <f>IF(ISBLANK(Výsledky!$LS$3),"",Výsledky!LS83)</f>
        <v/>
      </c>
      <c r="BE16" s="92">
        <f>IF(ISBLANK(Výsledky!$LZ$3),"",Výsledky!LZ83)</f>
        <v>0</v>
      </c>
      <c r="BF16" s="92">
        <f>IF(ISBLANK(Výsledky!$MG$3),"",Výsledky!MG83)</f>
        <v>0</v>
      </c>
      <c r="BG16" s="92" t="str">
        <f>IF(ISBLANK(Výsledky!$MN$3),"",Výsledky!MN83)</f>
        <v/>
      </c>
      <c r="BH16" s="92">
        <f>IF(ISBLANK(Výsledky!$MU$3),"",Výsledky!MU83)</f>
        <v>70</v>
      </c>
      <c r="BI16" s="92" t="str">
        <f>IF(ISBLANK(Výsledky!$NB$3),"",Výsledky!NB83)</f>
        <v/>
      </c>
      <c r="BJ16" s="92">
        <f>IF(ISBLANK(Výsledky!$NI$3),"",Výsledky!NI83)</f>
        <v>20</v>
      </c>
      <c r="BK16" s="92" t="str">
        <f>IF(ISBLANK(Výsledky!$NP$3),"",Výsledky!NP83)</f>
        <v/>
      </c>
      <c r="BL16" s="92">
        <f>IF(ISBLANK(Výsledky!$NW$3),"",Výsledky!NW83)</f>
        <v>90</v>
      </c>
      <c r="BM16" s="92">
        <f>IF(ISBLANK(Výsledky!$OD$3),"",Výsledky!OD83)</f>
        <v>50</v>
      </c>
      <c r="BN16" s="92">
        <f>IF(ISBLANK(Výsledky!$OK$3),"",Výsledky!OK83)</f>
        <v>40</v>
      </c>
      <c r="BO16" s="92" t="str">
        <f>IF(ISBLANK(Výsledky!$OR$3),"",Výsledky!OR83)</f>
        <v/>
      </c>
      <c r="BP16" s="92">
        <f>IF(ISBLANK(Výsledky!$OY$3),"",Výsledky!OY83)</f>
        <v>50</v>
      </c>
      <c r="BQ16" s="92" t="str">
        <f>IF(ISBLANK(Výsledky!$PF$3),"",Výsledky!PF83)</f>
        <v/>
      </c>
      <c r="BR16" s="92">
        <f>IF(ISBLANK(Výsledky!$PM$3),"",Výsledky!PM83)</f>
        <v>0</v>
      </c>
      <c r="BS16" s="92" t="str">
        <f>IF(ISBLANK(Výsledky!$PT$3),"",Výsledky!PT83)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>
        <f t="shared" si="47"/>
        <v>68</v>
      </c>
      <c r="DU16" s="10">
        <f t="shared" si="48"/>
        <v>68</v>
      </c>
      <c r="DV16" s="10" t="e">
        <f t="shared" si="49"/>
        <v>#N/A</v>
      </c>
      <c r="DW16" s="10">
        <f t="shared" si="50"/>
        <v>68</v>
      </c>
      <c r="DX16" s="10" t="e">
        <f t="shared" si="51"/>
        <v>#N/A</v>
      </c>
      <c r="DY16" s="10">
        <f t="shared" si="52"/>
        <v>68</v>
      </c>
      <c r="DZ16" s="10" t="e">
        <f t="shared" si="53"/>
        <v>#N/A</v>
      </c>
      <c r="EA16" s="10">
        <f t="shared" si="54"/>
        <v>68</v>
      </c>
      <c r="EB16" s="10">
        <f t="shared" si="55"/>
        <v>68</v>
      </c>
      <c r="EC16" s="10">
        <f t="shared" si="56"/>
        <v>69</v>
      </c>
      <c r="ED16" s="10" t="e">
        <f t="shared" si="57"/>
        <v>#N/A</v>
      </c>
      <c r="EE16" s="10">
        <f t="shared" si="58"/>
        <v>69</v>
      </c>
      <c r="EF16" s="10" t="e">
        <f t="shared" si="59"/>
        <v>#N/A</v>
      </c>
      <c r="EG16" s="10">
        <f t="shared" si="60"/>
        <v>69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 ht="15" x14ac:dyDescent="0.2">
      <c r="A17" s="1"/>
      <c r="B17" s="117" t="s">
        <v>107</v>
      </c>
      <c r="C17" s="113">
        <f>Tipy!A6</f>
        <v>53</v>
      </c>
      <c r="D17" s="108" t="str">
        <f>IF(Tipy!B6="","",Tipy!B6)</f>
        <v>30milo</v>
      </c>
      <c r="E17" s="109">
        <f>SUM(F17:J17)</f>
        <v>1230</v>
      </c>
      <c r="F17" s="104">
        <f>IF(ISBLANK(Výsledky!$I$3),"-",SUM(K17:P17,R17,T17:U17,W17,Y17:AA17,AC17,AE17,AG17,AI17:AK17,AN17:AO17,AS17:AT17,AV17:AW17,AZ17,BB17:BC17,BE17:BF17,BH17,BJ17,BL17:BN17,BP17,BR17:BS17))</f>
        <v>920</v>
      </c>
      <c r="G17" s="90">
        <f>IF(ISBLANK(Výsledky!$BF$3),"-",SUM(Q17,V17,X17,S17,AB17,AD17,AU17,BA17,BG17,BI17,BO17,BQ17,BU17))</f>
        <v>220</v>
      </c>
      <c r="H17" s="90">
        <f>IF(ISBLANK(Výsledky!$FG$3),"-",SUM(AF17,AH17,AP17,AR17,AX17))</f>
        <v>0</v>
      </c>
      <c r="I17" s="93">
        <f>IF(ISBLANK(Výsledky!$GW$3),"-",SUM(AL17,AM17,AQ17,AY17,BD17,BK17,BT17))</f>
        <v>40</v>
      </c>
      <c r="J17" s="94">
        <f>IF(ISBLANK(Výsledky!$I$3),"",Výsledky!I12)</f>
        <v>50</v>
      </c>
      <c r="K17" s="92">
        <f>IF(ISBLANK(Výsledky!$P$3),"",Výsledky!P12)</f>
        <v>20</v>
      </c>
      <c r="L17" s="92">
        <f>IF(ISBLANK(Výsledky!$W$3),"",Výsledky!W12)</f>
        <v>20</v>
      </c>
      <c r="M17" s="92">
        <f>IF(ISBLANK(Výsledky!$AD$3),"",Výsledky!AD12)</f>
        <v>0</v>
      </c>
      <c r="N17" s="92">
        <f>IF(ISBLANK(Výsledky!$AK$3),"",Výsledky!AK12)</f>
        <v>40</v>
      </c>
      <c r="O17" s="92">
        <f>IF(ISBLANK(Výsledky!$AR$3),"",Výsledky!AR12)</f>
        <v>30</v>
      </c>
      <c r="P17" s="92">
        <f>IF(ISBLANK(Výsledky!$AY$3),"",Výsledky!AY12)</f>
        <v>0</v>
      </c>
      <c r="Q17" s="92">
        <f>IF(ISBLANK(Výsledky!$BF$3),"",Výsledky!BF12)</f>
        <v>0</v>
      </c>
      <c r="R17" s="92">
        <f>IF(ISBLANK(Výsledky!$BM$3),"",Výsledky!BM12)</f>
        <v>50</v>
      </c>
      <c r="S17" s="92">
        <f>IF(ISBLANK(Výsledky!$BT$3),"",Výsledky!BT12)</f>
        <v>40</v>
      </c>
      <c r="T17" s="92">
        <f>IF(ISBLANK(Výsledky!$CA$3),"",Výsledky!CA12)</f>
        <v>0</v>
      </c>
      <c r="U17" s="92">
        <f>IF(ISBLANK(Výsledky!$CH$3),"",Výsledky!CH12)</f>
        <v>0</v>
      </c>
      <c r="V17" s="92">
        <f>IF(ISBLANK(Výsledky!$CO$3),"",Výsledky!CO12)</f>
        <v>30</v>
      </c>
      <c r="W17" s="92">
        <f>IF(ISBLANK(Výsledky!$CV$3),"",Výsledky!CV12)</f>
        <v>20</v>
      </c>
      <c r="X17" s="92">
        <f>IF(ISBLANK(Výsledky!$DC$3),"",Výsledky!DC12)</f>
        <v>60</v>
      </c>
      <c r="Y17" s="92">
        <f>IF(ISBLANK(Výsledky!$DJ$3),"",Výsledky!DJ12)</f>
        <v>20</v>
      </c>
      <c r="Z17" s="92">
        <f>IF(ISBLANK(Výsledky!$DQ$3),"",Výsledky!DQ12)</f>
        <v>20</v>
      </c>
      <c r="AA17" s="92">
        <f>IF(ISBLANK(Výsledky!$DX$3),"",Výsledky!DX12)</f>
        <v>0</v>
      </c>
      <c r="AB17" s="92">
        <f>IF(ISBLANK(Výsledky!$EE$3),"",Výsledky!EE12)</f>
        <v>20</v>
      </c>
      <c r="AC17" s="92">
        <f>IF(ISBLANK(Výsledky!$EL$3),"",Výsledky!EL12)</f>
        <v>0</v>
      </c>
      <c r="AD17" s="92">
        <f>IF(ISBLANK(Výsledky!$ES$3),"",Výsledky!ES12)</f>
        <v>50</v>
      </c>
      <c r="AE17" s="92">
        <f>IF(ISBLANK(Výsledky!$EZ$3),"",Výsledky!EZ12)</f>
        <v>30</v>
      </c>
      <c r="AF17" s="92">
        <f>IF(ISBLANK(Výsledky!$FG$3),"",Výsledky!FG12)</f>
        <v>0</v>
      </c>
      <c r="AG17" s="92">
        <f>IF(ISBLANK(Výsledky!$FN$3),"",Výsledky!FN12)</f>
        <v>110</v>
      </c>
      <c r="AH17" s="92">
        <f>IF(ISBLANK(Výsledky!$FU$3),"",Výsledky!FU12)</f>
        <v>0</v>
      </c>
      <c r="AI17" s="92">
        <f>IF(ISBLANK(Výsledky!$GB$3),"",Výsledky!GB12)</f>
        <v>80</v>
      </c>
      <c r="AJ17" s="92">
        <f>IF(ISBLANK(Výsledky!$GI$3),"",Výsledky!GI12)</f>
        <v>20</v>
      </c>
      <c r="AK17" s="92">
        <f>IF(ISBLANK(Výsledky!$GP$3),"",Výsledky!GP12)</f>
        <v>0</v>
      </c>
      <c r="AL17" s="92">
        <f>IF(ISBLANK(Výsledky!$GW$3),"",Výsledky!GW12)</f>
        <v>20</v>
      </c>
      <c r="AM17" s="92">
        <f>IF(ISBLANK(Výsledky!$HD$3),"",Výsledky!HD12)</f>
        <v>20</v>
      </c>
      <c r="AN17" s="92">
        <f>IF(ISBLANK(Výsledky!$HK$3),"",Výsledky!HK12)</f>
        <v>0</v>
      </c>
      <c r="AO17" s="92">
        <f>IF(ISBLANK(Výsledky!$HR$3),"",Výsledky!HR12)</f>
        <v>0</v>
      </c>
      <c r="AP17" s="92" t="str">
        <f>IF(ISBLANK(Výsledky!$HY$3),"",Výsledky!HY12)</f>
        <v/>
      </c>
      <c r="AQ17" s="92">
        <f>IF(ISBLANK(Výsledky!$IF$3),"",Výsledky!IF12)</f>
        <v>0</v>
      </c>
      <c r="AR17" s="92" t="str">
        <f>IF(ISBLANK(Výsledky!$IM$3),"",Výsledky!IM12)</f>
        <v/>
      </c>
      <c r="AS17" s="92">
        <f>IF(ISBLANK(Výsledky!$IT$3),"",Výsledky!IT12)</f>
        <v>0</v>
      </c>
      <c r="AT17" s="92">
        <f>IF(ISBLANK(Výsledky!$JA$3),"",Výsledky!JA12)</f>
        <v>60</v>
      </c>
      <c r="AU17" s="92">
        <f>IF(ISBLANK(Výsledky!$JH$3),"",Výsledky!JH12)</f>
        <v>20</v>
      </c>
      <c r="AV17" s="92">
        <f>IF(ISBLANK(Výsledky!$JO$3),"",Výsledky!JO12)</f>
        <v>70</v>
      </c>
      <c r="AW17" s="92">
        <f>IF(ISBLANK(Výsledky!$JV$3),"",Výsledky!JV12)</f>
        <v>0</v>
      </c>
      <c r="AX17" s="92" t="str">
        <f>IF(ISBLANK(Výsledky!$KC$3),"",Výsledky!KC12)</f>
        <v/>
      </c>
      <c r="AY17" s="92" t="str">
        <f>IF(ISBLANK(Výsledky!$KJ$3),"",Výsledky!KJ12)</f>
        <v/>
      </c>
      <c r="AZ17" s="92">
        <f>IF(ISBLANK(Výsledky!$KQ$3),"",Výsledky!KQ12)</f>
        <v>60</v>
      </c>
      <c r="BA17" s="92">
        <f>IF(ISBLANK(Výsledky!$KX$3),"",Výsledky!KX12)</f>
        <v>0</v>
      </c>
      <c r="BB17" s="92">
        <f>IF(ISBLANK(Výsledky!$LE$3),"",Výsledky!LE12)</f>
        <v>0</v>
      </c>
      <c r="BC17" s="92">
        <f>IF(ISBLANK(Výsledky!$LL$3),"",Výsledky!LL12)</f>
        <v>20</v>
      </c>
      <c r="BD17" s="92" t="str">
        <f>IF(ISBLANK(Výsledky!$LS$3),"",Výsledky!LS12)</f>
        <v/>
      </c>
      <c r="BE17" s="92">
        <f>IF(ISBLANK(Výsledky!$LZ$3),"",Výsledky!LZ12)</f>
        <v>0</v>
      </c>
      <c r="BF17" s="92">
        <f>IF(ISBLANK(Výsledky!$MG$3),"",Výsledky!MG12)</f>
        <v>30</v>
      </c>
      <c r="BG17" s="92" t="str">
        <f>IF(ISBLANK(Výsledky!$MN$3),"",Výsledky!MN12)</f>
        <v/>
      </c>
      <c r="BH17" s="92">
        <f>IF(ISBLANK(Výsledky!$MU$3),"",Výsledky!MU12)</f>
        <v>40</v>
      </c>
      <c r="BI17" s="92" t="str">
        <f>IF(ISBLANK(Výsledky!$NB$3),"",Výsledky!NB12)</f>
        <v/>
      </c>
      <c r="BJ17" s="92">
        <f>IF(ISBLANK(Výsledky!$NI$3),"",Výsledky!NI12)</f>
        <v>50</v>
      </c>
      <c r="BK17" s="92" t="str">
        <f>IF(ISBLANK(Výsledky!$NP$3),"",Výsledky!NP12)</f>
        <v/>
      </c>
      <c r="BL17" s="92">
        <f>IF(ISBLANK(Výsledky!$NW$3),"",Výsledky!NW12)</f>
        <v>20</v>
      </c>
      <c r="BM17" s="92">
        <f>IF(ISBLANK(Výsledky!$OD$3),"",Výsledky!OD12)</f>
        <v>40</v>
      </c>
      <c r="BN17" s="92">
        <f>IF(ISBLANK(Výsledky!$OK$3),"",Výsledky!OK12)</f>
        <v>40</v>
      </c>
      <c r="BO17" s="92" t="str">
        <f>IF(ISBLANK(Výsledky!$OR$3),"",Výsledky!OR12)</f>
        <v/>
      </c>
      <c r="BP17" s="92">
        <f>IF(ISBLANK(Výsledky!$OY$3),"",Výsledky!OY12)</f>
        <v>30</v>
      </c>
      <c r="BQ17" s="92" t="str">
        <f>IF(ISBLANK(Výsledky!$PF$3),"",Výsledky!PF12)</f>
        <v/>
      </c>
      <c r="BR17" s="92">
        <f>IF(ISBLANK(Výsledky!$PM$3),"",Výsledky!PM12)</f>
        <v>0</v>
      </c>
      <c r="BS17" s="92" t="str">
        <f>IF(ISBLANK(Výsledky!$PT$3),"",Výsledky!PT12)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>
        <f t="shared" si="47"/>
        <v>37</v>
      </c>
      <c r="DU17" s="10">
        <f t="shared" si="48"/>
        <v>38</v>
      </c>
      <c r="DV17" s="10" t="e">
        <f t="shared" si="49"/>
        <v>#N/A</v>
      </c>
      <c r="DW17" s="10">
        <f t="shared" si="50"/>
        <v>34</v>
      </c>
      <c r="DX17" s="10" t="e">
        <f t="shared" si="51"/>
        <v>#N/A</v>
      </c>
      <c r="DY17" s="10">
        <f t="shared" si="52"/>
        <v>32</v>
      </c>
      <c r="DZ17" s="10" t="e">
        <f t="shared" si="53"/>
        <v>#N/A</v>
      </c>
      <c r="EA17" s="10">
        <f t="shared" si="54"/>
        <v>30</v>
      </c>
      <c r="EB17" s="10">
        <f t="shared" si="55"/>
        <v>31</v>
      </c>
      <c r="EC17" s="10">
        <f t="shared" si="56"/>
        <v>31</v>
      </c>
      <c r="ED17" s="10" t="e">
        <f t="shared" si="57"/>
        <v>#N/A</v>
      </c>
      <c r="EE17" s="10">
        <f t="shared" si="58"/>
        <v>31</v>
      </c>
      <c r="EF17" s="10" t="e">
        <f t="shared" si="59"/>
        <v>#N/A</v>
      </c>
      <c r="EG17" s="10">
        <f t="shared" si="60"/>
        <v>31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 ht="15" x14ac:dyDescent="0.2">
      <c r="A18" s="1"/>
      <c r="B18" s="117" t="s">
        <v>108</v>
      </c>
      <c r="C18" s="113">
        <f>Tipy!A78</f>
        <v>57</v>
      </c>
      <c r="D18" s="108" t="str">
        <f>IF(Tipy!B78="","",Tipy!B78)</f>
        <v>Waldemar</v>
      </c>
      <c r="E18" s="109">
        <f>SUM(F18:J18)</f>
        <v>1230</v>
      </c>
      <c r="F18" s="104">
        <f>IF(ISBLANK(Výsledky!$I$3),"-",SUM(K18:P18,R18,T18:U18,W18,Y18:AA18,AC18,AE18,AG18,AI18:AK18,AN18:AO18,AS18:AT18,AV18:AW18,AZ18,BB18:BC18,BE18:BF18,BH18,BJ18,BL18:BN18,BP18,BR18:BS18))</f>
        <v>810</v>
      </c>
      <c r="G18" s="90">
        <f>IF(ISBLANK(Výsledky!$BF$3),"-",SUM(Q18,V18,X18,S18,AB18,AD18,AU18,BA18,BG18,BI18,BO18,BQ18,BU18))</f>
        <v>300</v>
      </c>
      <c r="H18" s="90">
        <f>IF(ISBLANK(Výsledky!$FG$3),"-",SUM(AF18,AH18,AP18,AR18,AX18))</f>
        <v>20</v>
      </c>
      <c r="I18" s="93">
        <f>IF(ISBLANK(Výsledky!$GW$3),"-",SUM(AL18,AM18,AQ18,AY18,BD18,BK18,BT18))</f>
        <v>50</v>
      </c>
      <c r="J18" s="94">
        <f>IF(ISBLANK(Výsledky!$I$3),"",Výsledky!I84)</f>
        <v>50</v>
      </c>
      <c r="K18" s="92" t="str">
        <f>IF(ISBLANK(Výsledky!$P$3),"",Výsledky!P84)</f>
        <v>-</v>
      </c>
      <c r="L18" s="92">
        <f>IF(ISBLANK(Výsledky!$W$3),"",Výsledky!W84)</f>
        <v>0</v>
      </c>
      <c r="M18" s="92" t="str">
        <f>IF(ISBLANK(Výsledky!$AD$3),"",Výsledky!AD84)</f>
        <v>-</v>
      </c>
      <c r="N18" s="92" t="str">
        <f>IF(ISBLANK(Výsledky!$AK$3),"",Výsledky!AK84)</f>
        <v>-</v>
      </c>
      <c r="O18" s="92">
        <f>IF(ISBLANK(Výsledky!$AR$3),"",Výsledky!AR84)</f>
        <v>40</v>
      </c>
      <c r="P18" s="92">
        <f>IF(ISBLANK(Výsledky!$AY$3),"",Výsledky!AY84)</f>
        <v>0</v>
      </c>
      <c r="Q18" s="92">
        <f>IF(ISBLANK(Výsledky!$BF$3),"",Výsledky!BF84)</f>
        <v>0</v>
      </c>
      <c r="R18" s="92">
        <f>IF(ISBLANK(Výsledky!$BM$3),"",Výsledky!BM84)</f>
        <v>80</v>
      </c>
      <c r="S18" s="92">
        <f>IF(ISBLANK(Výsledky!$BT$3),"",Výsledky!BT84)</f>
        <v>50</v>
      </c>
      <c r="T18" s="92">
        <f>IF(ISBLANK(Výsledky!$CA$3),"",Výsledky!CA84)</f>
        <v>0</v>
      </c>
      <c r="U18" s="92">
        <f>IF(ISBLANK(Výsledky!$CH$3),"",Výsledky!CH84)</f>
        <v>20</v>
      </c>
      <c r="V18" s="92">
        <f>IF(ISBLANK(Výsledky!$CO$3),"",Výsledky!CO84)</f>
        <v>40</v>
      </c>
      <c r="W18" s="92">
        <f>IF(ISBLANK(Výsledky!$CV$3),"",Výsledky!CV84)</f>
        <v>20</v>
      </c>
      <c r="X18" s="92">
        <f>IF(ISBLANK(Výsledky!$DC$3),"",Výsledky!DC84)</f>
        <v>60</v>
      </c>
      <c r="Y18" s="92">
        <f>IF(ISBLANK(Výsledky!$DJ$3),"",Výsledky!DJ84)</f>
        <v>20</v>
      </c>
      <c r="Z18" s="92">
        <f>IF(ISBLANK(Výsledky!$DQ$3),"",Výsledky!DQ84)</f>
        <v>40</v>
      </c>
      <c r="AA18" s="92">
        <f>IF(ISBLANK(Výsledky!$DX$3),"",Výsledky!DX84)</f>
        <v>0</v>
      </c>
      <c r="AB18" s="92">
        <f>IF(ISBLANK(Výsledky!$EE$3),"",Výsledky!EE84)</f>
        <v>70</v>
      </c>
      <c r="AC18" s="92" t="str">
        <f>IF(ISBLANK(Výsledky!$EL$3),"",Výsledky!EL84)</f>
        <v>-</v>
      </c>
      <c r="AD18" s="92">
        <f>IF(ISBLANK(Výsledky!$ES$3),"",Výsledky!ES84)</f>
        <v>20</v>
      </c>
      <c r="AE18" s="92">
        <f>IF(ISBLANK(Výsledky!$EZ$3),"",Výsledky!EZ84)</f>
        <v>70</v>
      </c>
      <c r="AF18" s="92">
        <f>IF(ISBLANK(Výsledky!$FG$3),"",Výsledky!FG84)</f>
        <v>0</v>
      </c>
      <c r="AG18" s="92">
        <f>IF(ISBLANK(Výsledky!$FN$3),"",Výsledky!FN84)</f>
        <v>60</v>
      </c>
      <c r="AH18" s="92">
        <f>IF(ISBLANK(Výsledky!$FU$3),"",Výsledky!FU84)</f>
        <v>20</v>
      </c>
      <c r="AI18" s="92">
        <f>IF(ISBLANK(Výsledky!$GB$3),"",Výsledky!GB84)</f>
        <v>40</v>
      </c>
      <c r="AJ18" s="92">
        <f>IF(ISBLANK(Výsledky!$GI$3),"",Výsledky!GI84)</f>
        <v>20</v>
      </c>
      <c r="AK18" s="92">
        <f>IF(ISBLANK(Výsledky!$GP$3),"",Výsledky!GP84)</f>
        <v>0</v>
      </c>
      <c r="AL18" s="92">
        <f>IF(ISBLANK(Výsledky!$GW$3),"",Výsledky!GW84)</f>
        <v>20</v>
      </c>
      <c r="AM18" s="92">
        <f>IF(ISBLANK(Výsledky!$HD$3),"",Výsledky!HD84)</f>
        <v>30</v>
      </c>
      <c r="AN18" s="92">
        <f>IF(ISBLANK(Výsledky!$HK$3),"",Výsledky!HK84)</f>
        <v>0</v>
      </c>
      <c r="AO18" s="92">
        <f>IF(ISBLANK(Výsledky!$HR$3),"",Výsledky!HR84)</f>
        <v>0</v>
      </c>
      <c r="AP18" s="92" t="str">
        <f>IF(ISBLANK(Výsledky!$HY$3),"",Výsledky!HY84)</f>
        <v/>
      </c>
      <c r="AQ18" s="92">
        <f>IF(ISBLANK(Výsledky!$IF$3),"",Výsledky!IF84)</f>
        <v>0</v>
      </c>
      <c r="AR18" s="92" t="str">
        <f>IF(ISBLANK(Výsledky!$IM$3),"",Výsledky!IM84)</f>
        <v/>
      </c>
      <c r="AS18" s="92">
        <f>IF(ISBLANK(Výsledky!$IT$3),"",Výsledky!IT84)</f>
        <v>0</v>
      </c>
      <c r="AT18" s="92" t="str">
        <f>IF(ISBLANK(Výsledky!$JA$3),"",Výsledky!JA84)</f>
        <v>-</v>
      </c>
      <c r="AU18" s="92">
        <f>IF(ISBLANK(Výsledky!$JH$3),"",Výsledky!JH84)</f>
        <v>40</v>
      </c>
      <c r="AV18" s="92">
        <f>IF(ISBLANK(Výsledky!$JO$3),"",Výsledky!JO84)</f>
        <v>30</v>
      </c>
      <c r="AW18" s="92">
        <f>IF(ISBLANK(Výsledky!$JV$3),"",Výsledky!JV84)</f>
        <v>0</v>
      </c>
      <c r="AX18" s="92" t="str">
        <f>IF(ISBLANK(Výsledky!$KC$3),"",Výsledky!KC84)</f>
        <v/>
      </c>
      <c r="AY18" s="92" t="str">
        <f>IF(ISBLANK(Výsledky!$KJ$3),"",Výsledky!KJ84)</f>
        <v/>
      </c>
      <c r="AZ18" s="92">
        <f>IF(ISBLANK(Výsledky!$KQ$3),"",Výsledky!KQ84)</f>
        <v>70</v>
      </c>
      <c r="BA18" s="92">
        <f>IF(ISBLANK(Výsledky!$KX$3),"",Výsledky!KX84)</f>
        <v>20</v>
      </c>
      <c r="BB18" s="92">
        <f>IF(ISBLANK(Výsledky!$LE$3),"",Výsledky!LE84)</f>
        <v>0</v>
      </c>
      <c r="BC18" s="92">
        <f>IF(ISBLANK(Výsledky!$LL$3),"",Výsledky!LL84)</f>
        <v>20</v>
      </c>
      <c r="BD18" s="92" t="str">
        <f>IF(ISBLANK(Výsledky!$LS$3),"",Výsledky!LS84)</f>
        <v/>
      </c>
      <c r="BE18" s="92">
        <f>IF(ISBLANK(Výsledky!$LZ$3),"",Výsledky!LZ84)</f>
        <v>20</v>
      </c>
      <c r="BF18" s="92" t="str">
        <f>IF(ISBLANK(Výsledky!$MG$3),"",Výsledky!MG84)</f>
        <v>-</v>
      </c>
      <c r="BG18" s="92" t="str">
        <f>IF(ISBLANK(Výsledky!$MN$3),"",Výsledky!MN84)</f>
        <v/>
      </c>
      <c r="BH18" s="92">
        <f>IF(ISBLANK(Výsledky!$MU$3),"",Výsledky!MU84)</f>
        <v>40</v>
      </c>
      <c r="BI18" s="92" t="str">
        <f>IF(ISBLANK(Výsledky!$NB$3),"",Výsledky!NB84)</f>
        <v/>
      </c>
      <c r="BJ18" s="92">
        <f>IF(ISBLANK(Výsledky!$NI$3),"",Výsledky!NI84)</f>
        <v>70</v>
      </c>
      <c r="BK18" s="92" t="str">
        <f>IF(ISBLANK(Výsledky!$NP$3),"",Výsledky!NP84)</f>
        <v/>
      </c>
      <c r="BL18" s="92">
        <f>IF(ISBLANK(Výsledky!$NW$3),"",Výsledky!NW84)</f>
        <v>30</v>
      </c>
      <c r="BM18" s="92">
        <f>IF(ISBLANK(Výsledky!$OD$3),"",Výsledky!OD84)</f>
        <v>70</v>
      </c>
      <c r="BN18" s="92">
        <f>IF(ISBLANK(Výsledky!$OK$3),"",Výsledky!OK84)</f>
        <v>20</v>
      </c>
      <c r="BO18" s="92" t="str">
        <f>IF(ISBLANK(Výsledky!$OR$3),"",Výsledky!OR84)</f>
        <v/>
      </c>
      <c r="BP18" s="92">
        <f>IF(ISBLANK(Výsledky!$OY$3),"",Výsledky!OY84)</f>
        <v>30</v>
      </c>
      <c r="BQ18" s="92" t="str">
        <f>IF(ISBLANK(Výsledky!$PF$3),"",Výsledky!PF84)</f>
        <v/>
      </c>
      <c r="BR18" s="92">
        <f>IF(ISBLANK(Výsledky!$PM$3),"",Výsledky!PM84)</f>
        <v>0</v>
      </c>
      <c r="BS18" s="92" t="str">
        <f>IF(ISBLANK(Výsledky!$PT$3),"",Výsledky!PT84)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>
        <f t="shared" si="47"/>
        <v>45</v>
      </c>
      <c r="DU18" s="10">
        <f t="shared" si="48"/>
        <v>45</v>
      </c>
      <c r="DV18" s="10" t="e">
        <f t="shared" si="49"/>
        <v>#N/A</v>
      </c>
      <c r="DW18" s="10">
        <f t="shared" si="50"/>
        <v>45</v>
      </c>
      <c r="DX18" s="10" t="e">
        <f t="shared" si="51"/>
        <v>#N/A</v>
      </c>
      <c r="DY18" s="10">
        <f t="shared" si="52"/>
        <v>45</v>
      </c>
      <c r="DZ18" s="10" t="e">
        <f t="shared" si="53"/>
        <v>#N/A</v>
      </c>
      <c r="EA18" s="10">
        <f t="shared" si="54"/>
        <v>45</v>
      </c>
      <c r="EB18" s="10">
        <f t="shared" si="55"/>
        <v>45</v>
      </c>
      <c r="EC18" s="10">
        <f t="shared" si="56"/>
        <v>45</v>
      </c>
      <c r="ED18" s="10" t="e">
        <f t="shared" si="57"/>
        <v>#N/A</v>
      </c>
      <c r="EE18" s="10">
        <f t="shared" si="58"/>
        <v>45</v>
      </c>
      <c r="EF18" s="10" t="e">
        <f t="shared" si="59"/>
        <v>#N/A</v>
      </c>
      <c r="EG18" s="10">
        <f t="shared" si="60"/>
        <v>45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 ht="15" x14ac:dyDescent="0.2">
      <c r="A19" s="1"/>
      <c r="B19" s="117" t="s">
        <v>109</v>
      </c>
      <c r="C19" s="113">
        <f>Tipy!A62</f>
        <v>42</v>
      </c>
      <c r="D19" s="108" t="str">
        <f>IF(Tipy!B62="","",Tipy!B62)</f>
        <v>REDbull</v>
      </c>
      <c r="E19" s="109">
        <f>SUM(F19:J19)</f>
        <v>1220</v>
      </c>
      <c r="F19" s="104">
        <f>IF(ISBLANK(Výsledky!$I$3),"-",SUM(K19:P19,R19,T19:U19,W19,Y19:AA19,AC19,AE19,AG19,AI19:AK19,AN19:AO19,AS19:AT19,AV19:AW19,AZ19,BB19:BC19,BE19:BF19,BH19,BJ19,BL19:BN19,BP19,BR19:BS19))</f>
        <v>870</v>
      </c>
      <c r="G19" s="90">
        <f>IF(ISBLANK(Výsledky!$BF$3),"-",SUM(Q19,V19,X19,S19,AB19,AD19,AU19,BA19,BG19,BI19,BO19,BQ19,BU19))</f>
        <v>220</v>
      </c>
      <c r="H19" s="90">
        <f>IF(ISBLANK(Výsledky!$FG$3),"-",SUM(AF19,AH19,AP19,AR19,AX19))</f>
        <v>80</v>
      </c>
      <c r="I19" s="93">
        <f>IF(ISBLANK(Výsledky!$GW$3),"-",SUM(AL19,AM19,AQ19,AY19,BD19,BK19,BT19))</f>
        <v>50</v>
      </c>
      <c r="J19" s="94">
        <f>IF(ISBLANK(Výsledky!$I$3),"",Výsledky!I68)</f>
        <v>0</v>
      </c>
      <c r="K19" s="92">
        <f>IF(ISBLANK(Výsledky!$P$3),"",Výsledky!P68)</f>
        <v>0</v>
      </c>
      <c r="L19" s="92">
        <f>IF(ISBLANK(Výsledky!$W$3),"",Výsledky!W68)</f>
        <v>0</v>
      </c>
      <c r="M19" s="92">
        <f>IF(ISBLANK(Výsledky!$AD$3),"",Výsledky!AD68)</f>
        <v>0</v>
      </c>
      <c r="N19" s="92">
        <f>IF(ISBLANK(Výsledky!$AK$3),"",Výsledky!AK68)</f>
        <v>40</v>
      </c>
      <c r="O19" s="92">
        <f>IF(ISBLANK(Výsledky!$AR$3),"",Výsledky!AR68)</f>
        <v>40</v>
      </c>
      <c r="P19" s="92">
        <f>IF(ISBLANK(Výsledky!$AY$3),"",Výsledky!AY68)</f>
        <v>0</v>
      </c>
      <c r="Q19" s="92">
        <f>IF(ISBLANK(Výsledky!$BF$3),"",Výsledky!BF68)</f>
        <v>20</v>
      </c>
      <c r="R19" s="92">
        <f>IF(ISBLANK(Výsledky!$BM$3),"",Výsledky!BM68)</f>
        <v>0</v>
      </c>
      <c r="S19" s="92">
        <f>IF(ISBLANK(Výsledky!$BT$3),"",Výsledky!BT68)</f>
        <v>0</v>
      </c>
      <c r="T19" s="92">
        <f>IF(ISBLANK(Výsledky!$CA$3),"",Výsledky!CA68)</f>
        <v>20</v>
      </c>
      <c r="U19" s="92">
        <f>IF(ISBLANK(Výsledky!$CH$3),"",Výsledky!CH68)</f>
        <v>0</v>
      </c>
      <c r="V19" s="92">
        <f>IF(ISBLANK(Výsledky!$CO$3),"",Výsledky!CO68)</f>
        <v>30</v>
      </c>
      <c r="W19" s="92">
        <f>IF(ISBLANK(Výsledky!$CV$3),"",Výsledky!CV68)</f>
        <v>10</v>
      </c>
      <c r="X19" s="92">
        <f>IF(ISBLANK(Výsledky!$DC$3),"",Výsledky!DC68)</f>
        <v>40</v>
      </c>
      <c r="Y19" s="92">
        <f>IF(ISBLANK(Výsledky!$DJ$3),"",Výsledky!DJ68)</f>
        <v>20</v>
      </c>
      <c r="Z19" s="92">
        <f>IF(ISBLANK(Výsledky!$DQ$3),"",Výsledky!DQ68)</f>
        <v>20</v>
      </c>
      <c r="AA19" s="92">
        <f>IF(ISBLANK(Výsledky!$DX$3),"",Výsledky!DX68)</f>
        <v>0</v>
      </c>
      <c r="AB19" s="92">
        <f>IF(ISBLANK(Výsledky!$EE$3),"",Výsledky!EE68)</f>
        <v>60</v>
      </c>
      <c r="AC19" s="92">
        <f>IF(ISBLANK(Výsledky!$EL$3),"",Výsledky!EL68)</f>
        <v>0</v>
      </c>
      <c r="AD19" s="92">
        <f>IF(ISBLANK(Výsledky!$ES$3),"",Výsledky!ES68)</f>
        <v>50</v>
      </c>
      <c r="AE19" s="92">
        <f>IF(ISBLANK(Výsledky!$EZ$3),"",Výsledky!EZ68)</f>
        <v>40</v>
      </c>
      <c r="AF19" s="92">
        <f>IF(ISBLANK(Výsledky!$FG$3),"",Výsledky!FG68)</f>
        <v>0</v>
      </c>
      <c r="AG19" s="92">
        <f>IF(ISBLANK(Výsledky!$FN$3),"",Výsledky!FN68)</f>
        <v>50</v>
      </c>
      <c r="AH19" s="92">
        <f>IF(ISBLANK(Výsledky!$FU$3),"",Výsledky!FU68)</f>
        <v>80</v>
      </c>
      <c r="AI19" s="92">
        <f>IF(ISBLANK(Výsledky!$GB$3),"",Výsledky!GB68)</f>
        <v>80</v>
      </c>
      <c r="AJ19" s="92">
        <f>IF(ISBLANK(Výsledky!$GI$3),"",Výsledky!GI68)</f>
        <v>30</v>
      </c>
      <c r="AK19" s="92">
        <f>IF(ISBLANK(Výsledky!$GP$3),"",Výsledky!GP68)</f>
        <v>0</v>
      </c>
      <c r="AL19" s="92">
        <f>IF(ISBLANK(Výsledky!$GW$3),"",Výsledky!GW68)</f>
        <v>20</v>
      </c>
      <c r="AM19" s="92">
        <f>IF(ISBLANK(Výsledky!$HD$3),"",Výsledky!HD68)</f>
        <v>0</v>
      </c>
      <c r="AN19" s="92">
        <f>IF(ISBLANK(Výsledky!$HK$3),"",Výsledky!HK68)</f>
        <v>0</v>
      </c>
      <c r="AO19" s="92">
        <f>IF(ISBLANK(Výsledky!$HR$3),"",Výsledky!HR68)</f>
        <v>20</v>
      </c>
      <c r="AP19" s="92" t="str">
        <f>IF(ISBLANK(Výsledky!$HY$3),"",Výsledky!HY68)</f>
        <v/>
      </c>
      <c r="AQ19" s="92">
        <f>IF(ISBLANK(Výsledky!$IF$3),"",Výsledky!IF68)</f>
        <v>30</v>
      </c>
      <c r="AR19" s="92" t="str">
        <f>IF(ISBLANK(Výsledky!$IM$3),"",Výsledky!IM68)</f>
        <v/>
      </c>
      <c r="AS19" s="92">
        <f>IF(ISBLANK(Výsledky!$IT$3),"",Výsledky!IT68)</f>
        <v>0</v>
      </c>
      <c r="AT19" s="92">
        <f>IF(ISBLANK(Výsledky!$JA$3),"",Výsledky!JA68)</f>
        <v>60</v>
      </c>
      <c r="AU19" s="92">
        <f>IF(ISBLANK(Výsledky!$JH$3),"",Výsledky!JH68)</f>
        <v>0</v>
      </c>
      <c r="AV19" s="92">
        <f>IF(ISBLANK(Výsledky!$JO$3),"",Výsledky!JO68)</f>
        <v>40</v>
      </c>
      <c r="AW19" s="92">
        <f>IF(ISBLANK(Výsledky!$JV$3),"",Výsledky!JV68)</f>
        <v>0</v>
      </c>
      <c r="AX19" s="92" t="str">
        <f>IF(ISBLANK(Výsledky!$KC$3),"",Výsledky!KC68)</f>
        <v/>
      </c>
      <c r="AY19" s="92" t="str">
        <f>IF(ISBLANK(Výsledky!$KJ$3),"",Výsledky!KJ68)</f>
        <v/>
      </c>
      <c r="AZ19" s="92">
        <f>IF(ISBLANK(Výsledky!$KQ$3),"",Výsledky!KQ68)</f>
        <v>50</v>
      </c>
      <c r="BA19" s="92">
        <f>IF(ISBLANK(Výsledky!$KX$3),"",Výsledky!KX68)</f>
        <v>20</v>
      </c>
      <c r="BB19" s="92">
        <f>IF(ISBLANK(Výsledky!$LE$3),"",Výsledky!LE68)</f>
        <v>0</v>
      </c>
      <c r="BC19" s="92">
        <f>IF(ISBLANK(Výsledky!$LL$3),"",Výsledky!LL68)</f>
        <v>30</v>
      </c>
      <c r="BD19" s="92" t="str">
        <f>IF(ISBLANK(Výsledky!$LS$3),"",Výsledky!LS68)</f>
        <v/>
      </c>
      <c r="BE19" s="92">
        <f>IF(ISBLANK(Výsledky!$LZ$3),"",Výsledky!LZ68)</f>
        <v>40</v>
      </c>
      <c r="BF19" s="92">
        <f>IF(ISBLANK(Výsledky!$MG$3),"",Výsledky!MG68)</f>
        <v>80</v>
      </c>
      <c r="BG19" s="92" t="str">
        <f>IF(ISBLANK(Výsledky!$MN$3),"",Výsledky!MN68)</f>
        <v/>
      </c>
      <c r="BH19" s="92">
        <f>IF(ISBLANK(Výsledky!$MU$3),"",Výsledky!MU68)</f>
        <v>20</v>
      </c>
      <c r="BI19" s="92" t="str">
        <f>IF(ISBLANK(Výsledky!$NB$3),"",Výsledky!NB68)</f>
        <v/>
      </c>
      <c r="BJ19" s="92">
        <f>IF(ISBLANK(Výsledky!$NI$3),"",Výsledky!NI68)</f>
        <v>20</v>
      </c>
      <c r="BK19" s="92" t="str">
        <f>IF(ISBLANK(Výsledky!$NP$3),"",Výsledky!NP68)</f>
        <v/>
      </c>
      <c r="BL19" s="92">
        <f>IF(ISBLANK(Výsledky!$NW$3),"",Výsledky!NW68)</f>
        <v>40</v>
      </c>
      <c r="BM19" s="92">
        <f>IF(ISBLANK(Výsledky!$OD$3),"",Výsledky!OD68)</f>
        <v>40</v>
      </c>
      <c r="BN19" s="92">
        <f>IF(ISBLANK(Výsledky!$OK$3),"",Výsledky!OK68)</f>
        <v>30</v>
      </c>
      <c r="BO19" s="92" t="str">
        <f>IF(ISBLANK(Výsledky!$OR$3),"",Výsledky!OR68)</f>
        <v/>
      </c>
      <c r="BP19" s="92">
        <f>IF(ISBLANK(Výsledky!$OY$3),"",Výsledky!OY68)</f>
        <v>20</v>
      </c>
      <c r="BQ19" s="92" t="str">
        <f>IF(ISBLANK(Výsledky!$PF$3),"",Výsledky!PF68)</f>
        <v/>
      </c>
      <c r="BR19" s="92">
        <f>IF(ISBLANK(Výsledky!$PM$3),"",Výsledky!PM68)</f>
        <v>30</v>
      </c>
      <c r="BS19" s="92" t="str">
        <f>IF(ISBLANK(Výsledky!$PT$3),"",Výsledky!PT68)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>
        <f t="shared" si="47"/>
        <v>28</v>
      </c>
      <c r="DU19" s="10">
        <f t="shared" si="48"/>
        <v>28</v>
      </c>
      <c r="DV19" s="10" t="e">
        <f t="shared" si="49"/>
        <v>#N/A</v>
      </c>
      <c r="DW19" s="10">
        <f t="shared" si="50"/>
        <v>29</v>
      </c>
      <c r="DX19" s="10" t="e">
        <f t="shared" si="51"/>
        <v>#N/A</v>
      </c>
      <c r="DY19" s="10">
        <f t="shared" si="52"/>
        <v>28</v>
      </c>
      <c r="DZ19" s="10" t="e">
        <f t="shared" si="53"/>
        <v>#N/A</v>
      </c>
      <c r="EA19" s="10">
        <f t="shared" si="54"/>
        <v>27</v>
      </c>
      <c r="EB19" s="10">
        <f t="shared" si="55"/>
        <v>27</v>
      </c>
      <c r="EC19" s="10">
        <f t="shared" si="56"/>
        <v>27</v>
      </c>
      <c r="ED19" s="10" t="e">
        <f t="shared" si="57"/>
        <v>#N/A</v>
      </c>
      <c r="EE19" s="10">
        <f t="shared" si="58"/>
        <v>26</v>
      </c>
      <c r="EF19" s="10" t="e">
        <f t="shared" si="59"/>
        <v>#N/A</v>
      </c>
      <c r="EG19" s="10">
        <f t="shared" si="60"/>
        <v>25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 ht="15" x14ac:dyDescent="0.2">
      <c r="A20" s="1"/>
      <c r="B20" s="117" t="s">
        <v>110</v>
      </c>
      <c r="C20" s="113">
        <f>Tipy!A23</f>
        <v>18</v>
      </c>
      <c r="D20" s="108" t="str">
        <f>IF(Tipy!B23="","",Tipy!B23)</f>
        <v>GaboLFC</v>
      </c>
      <c r="E20" s="109">
        <f>SUM(F20:J20)</f>
        <v>1210</v>
      </c>
      <c r="F20" s="104">
        <f>IF(ISBLANK(Výsledky!$I$3),"-",SUM(K20:P20,R20,T20:U20,W20,Y20:AA20,AC20,AE20,AG20,AI20:AK20,AN20:AO20,AS20:AT20,AV20:AW20,AZ20,BB20:BC20,BE20:BF20,BH20,BJ20,BL20:BN20,BP20,BR20:BS20))</f>
        <v>940</v>
      </c>
      <c r="G20" s="90">
        <f>IF(ISBLANK(Výsledky!$BF$3),"-",SUM(Q20,V20,X20,S20,AB20,AD20,AU20,BA20,BG20,BI20,BO20,BQ20,BU20))</f>
        <v>220</v>
      </c>
      <c r="H20" s="90">
        <f>IF(ISBLANK(Výsledky!$FG$3),"-",SUM(AF20,AH20,AP20,AR20,AX20))</f>
        <v>20</v>
      </c>
      <c r="I20" s="93">
        <f>IF(ISBLANK(Výsledky!$GW$3),"-",SUM(AL20,AM20,AQ20,AY20,BD20,BK20,BT20))</f>
        <v>30</v>
      </c>
      <c r="J20" s="94">
        <f>IF(ISBLANK(Výsledky!$I$3),"",Výsledky!I29)</f>
        <v>0</v>
      </c>
      <c r="K20" s="92">
        <f>IF(ISBLANK(Výsledky!$P$3),"",Výsledky!P29)</f>
        <v>40</v>
      </c>
      <c r="L20" s="92">
        <f>IF(ISBLANK(Výsledky!$W$3),"",Výsledky!W29)</f>
        <v>0</v>
      </c>
      <c r="M20" s="92">
        <f>IF(ISBLANK(Výsledky!$AD$3),"",Výsledky!AD29)</f>
        <v>20</v>
      </c>
      <c r="N20" s="92">
        <f>IF(ISBLANK(Výsledky!$AK$3),"",Výsledky!AK29)</f>
        <v>20</v>
      </c>
      <c r="O20" s="92">
        <f>IF(ISBLANK(Výsledky!$AR$3),"",Výsledky!AR29)</f>
        <v>40</v>
      </c>
      <c r="P20" s="92">
        <f>IF(ISBLANK(Výsledky!$AY$3),"",Výsledky!AY29)</f>
        <v>0</v>
      </c>
      <c r="Q20" s="92">
        <f>IF(ISBLANK(Výsledky!$BF$3),"",Výsledky!BF29)</f>
        <v>0</v>
      </c>
      <c r="R20" s="92">
        <f>IF(ISBLANK(Výsledky!$BM$3),"",Výsledky!BM29)</f>
        <v>30</v>
      </c>
      <c r="S20" s="92">
        <f>IF(ISBLANK(Výsledky!$BT$3),"",Výsledky!BT29)</f>
        <v>20</v>
      </c>
      <c r="T20" s="92">
        <f>IF(ISBLANK(Výsledky!$CA$3),"",Výsledky!CA29)</f>
        <v>0</v>
      </c>
      <c r="U20" s="92">
        <f>IF(ISBLANK(Výsledky!$CH$3),"",Výsledky!CH29)</f>
        <v>20</v>
      </c>
      <c r="V20" s="92">
        <f>IF(ISBLANK(Výsledky!$CO$3),"",Výsledky!CO29)</f>
        <v>30</v>
      </c>
      <c r="W20" s="92">
        <f>IF(ISBLANK(Výsledky!$CV$3),"",Výsledky!CV29)</f>
        <v>20</v>
      </c>
      <c r="X20" s="92">
        <f>IF(ISBLANK(Výsledky!$DC$3),"",Výsledky!DC29)</f>
        <v>60</v>
      </c>
      <c r="Y20" s="92">
        <f>IF(ISBLANK(Výsledky!$DJ$3),"",Výsledky!DJ29)</f>
        <v>20</v>
      </c>
      <c r="Z20" s="92">
        <f>IF(ISBLANK(Výsledky!$DQ$3),"",Výsledky!DQ29)</f>
        <v>50</v>
      </c>
      <c r="AA20" s="92">
        <f>IF(ISBLANK(Výsledky!$DX$3),"",Výsledky!DX29)</f>
        <v>0</v>
      </c>
      <c r="AB20" s="92">
        <f>IF(ISBLANK(Výsledky!$EE$3),"",Výsledky!EE29)</f>
        <v>20</v>
      </c>
      <c r="AC20" s="92">
        <f>IF(ISBLANK(Výsledky!$EL$3),"",Výsledky!EL29)</f>
        <v>20</v>
      </c>
      <c r="AD20" s="92">
        <f>IF(ISBLANK(Výsledky!$ES$3),"",Výsledky!ES29)</f>
        <v>50</v>
      </c>
      <c r="AE20" s="92">
        <f>IF(ISBLANK(Výsledky!$EZ$3),"",Výsledky!EZ29)</f>
        <v>30</v>
      </c>
      <c r="AF20" s="92">
        <f>IF(ISBLANK(Výsledky!$FG$3),"",Výsledky!FG29)</f>
        <v>0</v>
      </c>
      <c r="AG20" s="92">
        <f>IF(ISBLANK(Výsledky!$FN$3),"",Výsledky!FN29)</f>
        <v>20</v>
      </c>
      <c r="AH20" s="92">
        <f>IF(ISBLANK(Výsledky!$FU$3),"",Výsledky!FU29)</f>
        <v>20</v>
      </c>
      <c r="AI20" s="92">
        <f>IF(ISBLANK(Výsledky!$GB$3),"",Výsledky!GB29)</f>
        <v>30</v>
      </c>
      <c r="AJ20" s="92">
        <f>IF(ISBLANK(Výsledky!$GI$3),"",Výsledky!GI29)</f>
        <v>20</v>
      </c>
      <c r="AK20" s="92">
        <f>IF(ISBLANK(Výsledky!$GP$3),"",Výsledky!GP29)</f>
        <v>0</v>
      </c>
      <c r="AL20" s="92">
        <f>IF(ISBLANK(Výsledky!$GW$3),"",Výsledky!GW29)</f>
        <v>20</v>
      </c>
      <c r="AM20" s="92">
        <f>IF(ISBLANK(Výsledky!$HD$3),"",Výsledky!HD29)</f>
        <v>10</v>
      </c>
      <c r="AN20" s="92">
        <f>IF(ISBLANK(Výsledky!$HK$3),"",Výsledky!HK29)</f>
        <v>0</v>
      </c>
      <c r="AO20" s="92">
        <f>IF(ISBLANK(Výsledky!$HR$3),"",Výsledky!HR29)</f>
        <v>0</v>
      </c>
      <c r="AP20" s="92" t="str">
        <f>IF(ISBLANK(Výsledky!$HY$3),"",Výsledky!HY29)</f>
        <v/>
      </c>
      <c r="AQ20" s="92">
        <f>IF(ISBLANK(Výsledky!$IF$3),"",Výsledky!IF29)</f>
        <v>0</v>
      </c>
      <c r="AR20" s="92" t="str">
        <f>IF(ISBLANK(Výsledky!$IM$3),"",Výsledky!IM29)</f>
        <v/>
      </c>
      <c r="AS20" s="92">
        <f>IF(ISBLANK(Výsledky!$IT$3),"",Výsledky!IT29)</f>
        <v>0</v>
      </c>
      <c r="AT20" s="92">
        <f>IF(ISBLANK(Výsledky!$JA$3),"",Výsledky!JA29)</f>
        <v>60</v>
      </c>
      <c r="AU20" s="92">
        <f>IF(ISBLANK(Výsledky!$JH$3),"",Výsledky!JH29)</f>
        <v>40</v>
      </c>
      <c r="AV20" s="92">
        <f>IF(ISBLANK(Výsledky!$JO$3),"",Výsledky!JO29)</f>
        <v>50</v>
      </c>
      <c r="AW20" s="92">
        <f>IF(ISBLANK(Výsledky!$JV$3),"",Výsledky!JV29)</f>
        <v>0</v>
      </c>
      <c r="AX20" s="92" t="str">
        <f>IF(ISBLANK(Výsledky!$KC$3),"",Výsledky!KC29)</f>
        <v/>
      </c>
      <c r="AY20" s="92" t="str">
        <f>IF(ISBLANK(Výsledky!$KJ$3),"",Výsledky!KJ29)</f>
        <v/>
      </c>
      <c r="AZ20" s="92">
        <f>IF(ISBLANK(Výsledky!$KQ$3),"",Výsledky!KQ29)</f>
        <v>60</v>
      </c>
      <c r="BA20" s="92">
        <f>IF(ISBLANK(Výsledky!$KX$3),"",Výsledky!KX29)</f>
        <v>0</v>
      </c>
      <c r="BB20" s="92">
        <f>IF(ISBLANK(Výsledky!$LE$3),"",Výsledky!LE29)</f>
        <v>0</v>
      </c>
      <c r="BC20" s="92">
        <f>IF(ISBLANK(Výsledky!$LL$3),"",Výsledky!LL29)</f>
        <v>40</v>
      </c>
      <c r="BD20" s="92" t="str">
        <f>IF(ISBLANK(Výsledky!$LS$3),"",Výsledky!LS29)</f>
        <v/>
      </c>
      <c r="BE20" s="92">
        <f>IF(ISBLANK(Výsledky!$LZ$3),"",Výsledky!LZ29)</f>
        <v>20</v>
      </c>
      <c r="BF20" s="92">
        <f>IF(ISBLANK(Výsledky!$MG$3),"",Výsledky!MG29)</f>
        <v>10</v>
      </c>
      <c r="BG20" s="92" t="str">
        <f>IF(ISBLANK(Výsledky!$MN$3),"",Výsledky!MN29)</f>
        <v/>
      </c>
      <c r="BH20" s="92">
        <f>IF(ISBLANK(Výsledky!$MU$3),"",Výsledky!MU29)</f>
        <v>40</v>
      </c>
      <c r="BI20" s="92" t="str">
        <f>IF(ISBLANK(Výsledky!$NB$3),"",Výsledky!NB29)</f>
        <v/>
      </c>
      <c r="BJ20" s="92">
        <f>IF(ISBLANK(Výsledky!$NI$3),"",Výsledky!NI29)</f>
        <v>40</v>
      </c>
      <c r="BK20" s="92" t="str">
        <f>IF(ISBLANK(Výsledky!$NP$3),"",Výsledky!NP29)</f>
        <v/>
      </c>
      <c r="BL20" s="92">
        <f>IF(ISBLANK(Výsledky!$NW$3),"",Výsledky!NW29)</f>
        <v>80</v>
      </c>
      <c r="BM20" s="92">
        <f>IF(ISBLANK(Výsledky!$OD$3),"",Výsledky!OD29)</f>
        <v>50</v>
      </c>
      <c r="BN20" s="92">
        <f>IF(ISBLANK(Výsledky!$OK$3),"",Výsledky!OK29)</f>
        <v>40</v>
      </c>
      <c r="BO20" s="92" t="str">
        <f>IF(ISBLANK(Výsledky!$OR$3),"",Výsledky!OR29)</f>
        <v/>
      </c>
      <c r="BP20" s="92">
        <f>IF(ISBLANK(Výsledky!$OY$3),"",Výsledky!OY29)</f>
        <v>50</v>
      </c>
      <c r="BQ20" s="92" t="str">
        <f>IF(ISBLANK(Výsledky!$PF$3),"",Výsledky!PF29)</f>
        <v/>
      </c>
      <c r="BR20" s="92">
        <f>IF(ISBLANK(Výsledky!$PM$3),"",Výsledky!PM29)</f>
        <v>20</v>
      </c>
      <c r="BS20" s="92" t="str">
        <f>IF(ISBLANK(Výsledky!$PT$3),"",Výsledky!PT29)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>
        <f t="shared" si="47"/>
        <v>20</v>
      </c>
      <c r="DU20" s="10">
        <f t="shared" si="48"/>
        <v>23</v>
      </c>
      <c r="DV20" s="10" t="e">
        <f t="shared" si="49"/>
        <v>#N/A</v>
      </c>
      <c r="DW20" s="10">
        <f t="shared" si="50"/>
        <v>23</v>
      </c>
      <c r="DX20" s="10" t="e">
        <f t="shared" si="51"/>
        <v>#N/A</v>
      </c>
      <c r="DY20" s="10">
        <f t="shared" si="52"/>
        <v>23</v>
      </c>
      <c r="DZ20" s="10" t="e">
        <f t="shared" si="53"/>
        <v>#N/A</v>
      </c>
      <c r="EA20" s="10">
        <f t="shared" si="54"/>
        <v>19</v>
      </c>
      <c r="EB20" s="10">
        <f t="shared" si="55"/>
        <v>18</v>
      </c>
      <c r="EC20" s="10">
        <f t="shared" si="56"/>
        <v>18</v>
      </c>
      <c r="ED20" s="10" t="e">
        <f t="shared" si="57"/>
        <v>#N/A</v>
      </c>
      <c r="EE20" s="10">
        <f t="shared" si="58"/>
        <v>17</v>
      </c>
      <c r="EF20" s="10" t="e">
        <f t="shared" si="59"/>
        <v>#N/A</v>
      </c>
      <c r="EG20" s="10">
        <f t="shared" si="60"/>
        <v>18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 ht="15" x14ac:dyDescent="0.2">
      <c r="A21" s="1"/>
      <c r="B21" s="117" t="s">
        <v>111</v>
      </c>
      <c r="C21" s="113">
        <f>Tipy!A50</f>
        <v>11</v>
      </c>
      <c r="D21" s="108" t="str">
        <f>IF(Tipy!B50="","",Tipy!B50)</f>
        <v>netocil</v>
      </c>
      <c r="E21" s="109">
        <f>SUM(F21:J21)</f>
        <v>1190</v>
      </c>
      <c r="F21" s="104">
        <f>IF(ISBLANK(Výsledky!$I$3),"-",SUM(K21:P21,R21,T21:U21,W21,Y21:AA21,AC21,AE21,AG21,AI21:AK21,AN21:AO21,AS21:AT21,AV21:AW21,AZ21,BB21:BC21,BE21:BF21,BH21,BJ21,BL21:BN21,BP21,BR21:BS21))</f>
        <v>860</v>
      </c>
      <c r="G21" s="90">
        <f>IF(ISBLANK(Výsledky!$BF$3),"-",SUM(Q21,V21,X21,S21,AB21,AD21,AU21,BA21,BG21,BI21,BO21,BQ21,BU21))</f>
        <v>230</v>
      </c>
      <c r="H21" s="90">
        <f>IF(ISBLANK(Výsledky!$FG$3),"-",SUM(AF21,AH21,AP21,AR21,AX21))</f>
        <v>0</v>
      </c>
      <c r="I21" s="93">
        <f>IF(ISBLANK(Výsledky!$GW$3),"-",SUM(AL21,AM21,AQ21,AY21,BD21,BK21,BT21))</f>
        <v>60</v>
      </c>
      <c r="J21" s="94">
        <f>IF(ISBLANK(Výsledky!$I$3),"",Výsledky!I56)</f>
        <v>40</v>
      </c>
      <c r="K21" s="92">
        <f>IF(ISBLANK(Výsledky!$P$3),"",Výsledky!P56)</f>
        <v>40</v>
      </c>
      <c r="L21" s="92">
        <f>IF(ISBLANK(Výsledky!$W$3),"",Výsledky!W56)</f>
        <v>0</v>
      </c>
      <c r="M21" s="92">
        <f>IF(ISBLANK(Výsledky!$AD$3),"",Výsledky!AD56)</f>
        <v>20</v>
      </c>
      <c r="N21" s="92">
        <f>IF(ISBLANK(Výsledky!$AK$3),"",Výsledky!AK56)</f>
        <v>20</v>
      </c>
      <c r="O21" s="92">
        <f>IF(ISBLANK(Výsledky!$AR$3),"",Výsledky!AR56)</f>
        <v>40</v>
      </c>
      <c r="P21" s="92" t="str">
        <f>IF(ISBLANK(Výsledky!$AY$3),"",Výsledky!AY56)</f>
        <v>-</v>
      </c>
      <c r="Q21" s="92">
        <f>IF(ISBLANK(Výsledky!$BF$3),"",Výsledky!BF56)</f>
        <v>0</v>
      </c>
      <c r="R21" s="92">
        <f>IF(ISBLANK(Výsledky!$BM$3),"",Výsledky!BM56)</f>
        <v>40</v>
      </c>
      <c r="S21" s="92">
        <f>IF(ISBLANK(Výsledky!$BT$3),"",Výsledky!BT56)</f>
        <v>50</v>
      </c>
      <c r="T21" s="92">
        <f>IF(ISBLANK(Výsledky!$CA$3),"",Výsledky!CA56)</f>
        <v>0</v>
      </c>
      <c r="U21" s="92">
        <f>IF(ISBLANK(Výsledky!$CH$3),"",Výsledky!CH56)</f>
        <v>20</v>
      </c>
      <c r="V21" s="92">
        <f>IF(ISBLANK(Výsledky!$CO$3),"",Výsledky!CO56)</f>
        <v>40</v>
      </c>
      <c r="W21" s="92">
        <f>IF(ISBLANK(Výsledky!$CV$3),"",Výsledky!CV56)</f>
        <v>0</v>
      </c>
      <c r="X21" s="92">
        <f>IF(ISBLANK(Výsledky!$DC$3),"",Výsledky!DC56)</f>
        <v>40</v>
      </c>
      <c r="Y21" s="92">
        <f>IF(ISBLANK(Výsledky!$DJ$3),"",Výsledky!DJ56)</f>
        <v>40</v>
      </c>
      <c r="Z21" s="92">
        <f>IF(ISBLANK(Výsledky!$DQ$3),"",Výsledky!DQ56)</f>
        <v>20</v>
      </c>
      <c r="AA21" s="92">
        <f>IF(ISBLANK(Výsledky!$DX$3),"",Výsledky!DX56)</f>
        <v>0</v>
      </c>
      <c r="AB21" s="92">
        <f>IF(ISBLANK(Výsledky!$EE$3),"",Výsledky!EE56)</f>
        <v>20</v>
      </c>
      <c r="AC21" s="92">
        <f>IF(ISBLANK(Výsledky!$EL$3),"",Výsledky!EL56)</f>
        <v>20</v>
      </c>
      <c r="AD21" s="92">
        <f>IF(ISBLANK(Výsledky!$ES$3),"",Výsledky!ES56)</f>
        <v>40</v>
      </c>
      <c r="AE21" s="92">
        <f>IF(ISBLANK(Výsledky!$EZ$3),"",Výsledky!EZ56)</f>
        <v>40</v>
      </c>
      <c r="AF21" s="92">
        <f>IF(ISBLANK(Výsledky!$FG$3),"",Výsledky!FG56)</f>
        <v>0</v>
      </c>
      <c r="AG21" s="92">
        <f>IF(ISBLANK(Výsledky!$FN$3),"",Výsledky!FN56)</f>
        <v>20</v>
      </c>
      <c r="AH21" s="92">
        <f>IF(ISBLANK(Výsledky!$FU$3),"",Výsledky!FU56)</f>
        <v>0</v>
      </c>
      <c r="AI21" s="92">
        <f>IF(ISBLANK(Výsledky!$GB$3),"",Výsledky!GB56)</f>
        <v>60</v>
      </c>
      <c r="AJ21" s="92">
        <f>IF(ISBLANK(Výsledky!$GI$3),"",Výsledky!GI56)</f>
        <v>20</v>
      </c>
      <c r="AK21" s="92">
        <f>IF(ISBLANK(Výsledky!$GP$3),"",Výsledky!GP56)</f>
        <v>0</v>
      </c>
      <c r="AL21" s="92">
        <f>IF(ISBLANK(Výsledky!$GW$3),"",Výsledky!GW56)</f>
        <v>20</v>
      </c>
      <c r="AM21" s="92">
        <f>IF(ISBLANK(Výsledky!$HD$3),"",Výsledky!HD56)</f>
        <v>20</v>
      </c>
      <c r="AN21" s="92">
        <f>IF(ISBLANK(Výsledky!$HK$3),"",Výsledky!HK56)</f>
        <v>0</v>
      </c>
      <c r="AO21" s="92">
        <f>IF(ISBLANK(Výsledky!$HR$3),"",Výsledky!HR56)</f>
        <v>0</v>
      </c>
      <c r="AP21" s="92" t="str">
        <f>IF(ISBLANK(Výsledky!$HY$3),"",Výsledky!HY56)</f>
        <v/>
      </c>
      <c r="AQ21" s="92">
        <f>IF(ISBLANK(Výsledky!$IF$3),"",Výsledky!IF56)</f>
        <v>20</v>
      </c>
      <c r="AR21" s="92" t="str">
        <f>IF(ISBLANK(Výsledky!$IM$3),"",Výsledky!IM56)</f>
        <v/>
      </c>
      <c r="AS21" s="92">
        <f>IF(ISBLANK(Výsledky!$IT$3),"",Výsledky!IT56)</f>
        <v>0</v>
      </c>
      <c r="AT21" s="92">
        <f>IF(ISBLANK(Výsledky!$JA$3),"",Výsledky!JA56)</f>
        <v>40</v>
      </c>
      <c r="AU21" s="92">
        <f>IF(ISBLANK(Výsledky!$JH$3),"",Výsledky!JH56)</f>
        <v>40</v>
      </c>
      <c r="AV21" s="92">
        <f>IF(ISBLANK(Výsledky!$JO$3),"",Výsledky!JO56)</f>
        <v>40</v>
      </c>
      <c r="AW21" s="92">
        <f>IF(ISBLANK(Výsledky!$JV$3),"",Výsledky!JV56)</f>
        <v>0</v>
      </c>
      <c r="AX21" s="92" t="str">
        <f>IF(ISBLANK(Výsledky!$KC$3),"",Výsledky!KC56)</f>
        <v/>
      </c>
      <c r="AY21" s="92" t="str">
        <f>IF(ISBLANK(Výsledky!$KJ$3),"",Výsledky!KJ56)</f>
        <v/>
      </c>
      <c r="AZ21" s="92">
        <f>IF(ISBLANK(Výsledky!$KQ$3),"",Výsledky!KQ56)</f>
        <v>60</v>
      </c>
      <c r="BA21" s="92">
        <f>IF(ISBLANK(Výsledky!$KX$3),"",Výsledky!KX56)</f>
        <v>0</v>
      </c>
      <c r="BB21" s="92">
        <f>IF(ISBLANK(Výsledky!$LE$3),"",Výsledky!LE56)</f>
        <v>0</v>
      </c>
      <c r="BC21" s="92">
        <f>IF(ISBLANK(Výsledky!$LL$3),"",Výsledky!LL56)</f>
        <v>40</v>
      </c>
      <c r="BD21" s="92" t="str">
        <f>IF(ISBLANK(Výsledky!$LS$3),"",Výsledky!LS56)</f>
        <v/>
      </c>
      <c r="BE21" s="92">
        <f>IF(ISBLANK(Výsledky!$LZ$3),"",Výsledky!LZ56)</f>
        <v>20</v>
      </c>
      <c r="BF21" s="92">
        <f>IF(ISBLANK(Výsledky!$MG$3),"",Výsledky!MG56)</f>
        <v>20</v>
      </c>
      <c r="BG21" s="92" t="str">
        <f>IF(ISBLANK(Výsledky!$MN$3),"",Výsledky!MN56)</f>
        <v/>
      </c>
      <c r="BH21" s="92">
        <f>IF(ISBLANK(Výsledky!$MU$3),"",Výsledky!MU56)</f>
        <v>40</v>
      </c>
      <c r="BI21" s="92" t="str">
        <f>IF(ISBLANK(Výsledky!$NB$3),"",Výsledky!NB56)</f>
        <v/>
      </c>
      <c r="BJ21" s="92">
        <f>IF(ISBLANK(Výsledky!$NI$3),"",Výsledky!NI56)</f>
        <v>40</v>
      </c>
      <c r="BK21" s="92" t="str">
        <f>IF(ISBLANK(Výsledky!$NP$3),"",Výsledky!NP56)</f>
        <v/>
      </c>
      <c r="BL21" s="92">
        <f>IF(ISBLANK(Výsledky!$NW$3),"",Výsledky!NW56)</f>
        <v>20</v>
      </c>
      <c r="BM21" s="92">
        <f>IF(ISBLANK(Výsledky!$OD$3),"",Výsledky!OD56)</f>
        <v>40</v>
      </c>
      <c r="BN21" s="92">
        <f>IF(ISBLANK(Výsledky!$OK$3),"",Výsledky!OK56)</f>
        <v>40</v>
      </c>
      <c r="BO21" s="92" t="str">
        <f>IF(ISBLANK(Výsledky!$OR$3),"",Výsledky!OR56)</f>
        <v/>
      </c>
      <c r="BP21" s="92">
        <f>IF(ISBLANK(Výsledky!$OY$3),"",Výsledky!OY56)</f>
        <v>40</v>
      </c>
      <c r="BQ21" s="92" t="str">
        <f>IF(ISBLANK(Výsledky!$PF$3),"",Výsledky!PF56)</f>
        <v/>
      </c>
      <c r="BR21" s="92">
        <f>IF(ISBLANK(Výsledky!$PM$3),"",Výsledky!PM56)</f>
        <v>20</v>
      </c>
      <c r="BS21" s="92" t="str">
        <f>IF(ISBLANK(Výsledky!$PT$3),"",Výsledky!PT56)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>
        <f t="shared" si="47"/>
        <v>7</v>
      </c>
      <c r="DU21" s="10">
        <f t="shared" si="48"/>
        <v>10</v>
      </c>
      <c r="DV21" s="10" t="e">
        <f t="shared" si="49"/>
        <v>#N/A</v>
      </c>
      <c r="DW21" s="10">
        <f t="shared" si="50"/>
        <v>9</v>
      </c>
      <c r="DX21" s="10" t="e">
        <f t="shared" si="51"/>
        <v>#N/A</v>
      </c>
      <c r="DY21" s="10">
        <f t="shared" si="52"/>
        <v>7</v>
      </c>
      <c r="DZ21" s="10" t="e">
        <f t="shared" si="53"/>
        <v>#N/A</v>
      </c>
      <c r="EA21" s="10">
        <f t="shared" si="54"/>
        <v>8</v>
      </c>
      <c r="EB21" s="10">
        <f t="shared" si="55"/>
        <v>10</v>
      </c>
      <c r="EC21" s="10">
        <f t="shared" si="56"/>
        <v>12</v>
      </c>
      <c r="ED21" s="10" t="e">
        <f t="shared" si="57"/>
        <v>#N/A</v>
      </c>
      <c r="EE21" s="10">
        <f t="shared" si="58"/>
        <v>12</v>
      </c>
      <c r="EF21" s="10" t="e">
        <f t="shared" si="59"/>
        <v>#N/A</v>
      </c>
      <c r="EG21" s="10">
        <f t="shared" si="60"/>
        <v>12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 ht="15" x14ac:dyDescent="0.2">
      <c r="A22" s="1"/>
      <c r="B22" s="117" t="s">
        <v>112</v>
      </c>
      <c r="C22" s="113">
        <f>Tipy!A63</f>
        <v>51</v>
      </c>
      <c r="D22" s="108" t="str">
        <f>IF(Tipy!B63="","",Tipy!B63)</f>
        <v>Robbie66Fowler</v>
      </c>
      <c r="E22" s="109">
        <f>SUM(F22:J22)</f>
        <v>1140</v>
      </c>
      <c r="F22" s="104">
        <f>IF(ISBLANK(Výsledky!$I$3),"-",SUM(K22:P22,R22,T22:U22,W22,Y22:AA22,AC22,AE22,AG22,AI22:AK22,AN22:AO22,AS22:AT22,AV22:AW22,AZ22,BB22:BC22,BE22:BF22,BH22,BJ22,BL22:BN22,BP22,BR22:BS22))</f>
        <v>840</v>
      </c>
      <c r="G22" s="90">
        <f>IF(ISBLANK(Výsledky!$BF$3),"-",SUM(Q22,V22,X22,S22,AB22,AD22,AU22,BA22,BG22,BI22,BO22,BQ22,BU22))</f>
        <v>240</v>
      </c>
      <c r="H22" s="90">
        <f>IF(ISBLANK(Výsledky!$FG$3),"-",SUM(AF22,AH22,AP22,AR22,AX22))</f>
        <v>0</v>
      </c>
      <c r="I22" s="93">
        <f>IF(ISBLANK(Výsledky!$GW$3),"-",SUM(AL22,AM22,AQ22,AY22,BD22,BK22,BT22))</f>
        <v>60</v>
      </c>
      <c r="J22" s="94" t="str">
        <f>IF(ISBLANK(Výsledky!$I$3),"",Výsledky!I69)</f>
        <v>-</v>
      </c>
      <c r="K22" s="92">
        <f>IF(ISBLANK(Výsledky!$P$3),"",Výsledky!P69)</f>
        <v>20</v>
      </c>
      <c r="L22" s="92">
        <f>IF(ISBLANK(Výsledky!$W$3),"",Výsledky!W69)</f>
        <v>0</v>
      </c>
      <c r="M22" s="92">
        <f>IF(ISBLANK(Výsledky!$AD$3),"",Výsledky!AD69)</f>
        <v>20</v>
      </c>
      <c r="N22" s="92">
        <f>IF(ISBLANK(Výsledky!$AK$3),"",Výsledky!AK69)</f>
        <v>40</v>
      </c>
      <c r="O22" s="92">
        <f>IF(ISBLANK(Výsledky!$AR$3),"",Výsledky!AR69)</f>
        <v>60</v>
      </c>
      <c r="P22" s="92">
        <f>IF(ISBLANK(Výsledky!$AY$3),"",Výsledky!AY69)</f>
        <v>0</v>
      </c>
      <c r="Q22" s="92">
        <f>IF(ISBLANK(Výsledky!$BF$3),"",Výsledky!BF69)</f>
        <v>20</v>
      </c>
      <c r="R22" s="92">
        <f>IF(ISBLANK(Výsledky!$BM$3),"",Výsledky!BM69)</f>
        <v>40</v>
      </c>
      <c r="S22" s="92">
        <f>IF(ISBLANK(Výsledky!$BT$3),"",Výsledky!BT69)</f>
        <v>90</v>
      </c>
      <c r="T22" s="92">
        <f>IF(ISBLANK(Výsledky!$CA$3),"",Výsledky!CA69)</f>
        <v>0</v>
      </c>
      <c r="U22" s="92">
        <f>IF(ISBLANK(Výsledky!$CH$3),"",Výsledky!CH69)</f>
        <v>0</v>
      </c>
      <c r="V22" s="92">
        <f>IF(ISBLANK(Výsledky!$CO$3),"",Výsledky!CO69)</f>
        <v>20</v>
      </c>
      <c r="W22" s="92">
        <f>IF(ISBLANK(Výsledky!$CV$3),"",Výsledky!CV69)</f>
        <v>60</v>
      </c>
      <c r="X22" s="92">
        <f>IF(ISBLANK(Výsledky!$DC$3),"",Výsledky!DC69)</f>
        <v>50</v>
      </c>
      <c r="Y22" s="92">
        <f>IF(ISBLANK(Výsledky!$DJ$3),"",Výsledky!DJ69)</f>
        <v>0</v>
      </c>
      <c r="Z22" s="92">
        <f>IF(ISBLANK(Výsledky!$DQ$3),"",Výsledky!DQ69)</f>
        <v>20</v>
      </c>
      <c r="AA22" s="92">
        <f>IF(ISBLANK(Výsledky!$DX$3),"",Výsledky!DX69)</f>
        <v>0</v>
      </c>
      <c r="AB22" s="92">
        <f>IF(ISBLANK(Výsledky!$EE$3),"",Výsledky!EE69)</f>
        <v>0</v>
      </c>
      <c r="AC22" s="92">
        <f>IF(ISBLANK(Výsledky!$EL$3),"",Výsledky!EL69)</f>
        <v>0</v>
      </c>
      <c r="AD22" s="92">
        <f>IF(ISBLANK(Výsledky!$ES$3),"",Výsledky!ES69)</f>
        <v>0</v>
      </c>
      <c r="AE22" s="92">
        <f>IF(ISBLANK(Výsledky!$EZ$3),"",Výsledky!EZ69)</f>
        <v>20</v>
      </c>
      <c r="AF22" s="92">
        <f>IF(ISBLANK(Výsledky!$FG$3),"",Výsledky!FG69)</f>
        <v>0</v>
      </c>
      <c r="AG22" s="92">
        <f>IF(ISBLANK(Výsledky!$FN$3),"",Výsledky!FN69)</f>
        <v>80</v>
      </c>
      <c r="AH22" s="92" t="str">
        <f>IF(ISBLANK(Výsledky!$FU$3),"",Výsledky!FU69)</f>
        <v>-</v>
      </c>
      <c r="AI22" s="92">
        <f>IF(ISBLANK(Výsledky!$GB$3),"",Výsledky!GB69)</f>
        <v>20</v>
      </c>
      <c r="AJ22" s="92" t="str">
        <f>IF(ISBLANK(Výsledky!$GI$3),"",Výsledky!GI69)</f>
        <v>-</v>
      </c>
      <c r="AK22" s="92">
        <f>IF(ISBLANK(Výsledky!$GP$3),"",Výsledky!GP69)</f>
        <v>30</v>
      </c>
      <c r="AL22" s="92">
        <f>IF(ISBLANK(Výsledky!$GW$3),"",Výsledky!GW69)</f>
        <v>60</v>
      </c>
      <c r="AM22" s="92">
        <f>IF(ISBLANK(Výsledky!$HD$3),"",Výsledky!HD69)</f>
        <v>0</v>
      </c>
      <c r="AN22" s="92">
        <f>IF(ISBLANK(Výsledky!$HK$3),"",Výsledky!HK69)</f>
        <v>0</v>
      </c>
      <c r="AO22" s="92" t="str">
        <f>IF(ISBLANK(Výsledky!$HR$3),"",Výsledky!HR69)</f>
        <v>-</v>
      </c>
      <c r="AP22" s="92" t="str">
        <f>IF(ISBLANK(Výsledky!$HY$3),"",Výsledky!HY69)</f>
        <v/>
      </c>
      <c r="AQ22" s="92" t="str">
        <f>IF(ISBLANK(Výsledky!$IF$3),"",Výsledky!IF69)</f>
        <v>-</v>
      </c>
      <c r="AR22" s="92" t="str">
        <f>IF(ISBLANK(Výsledky!$IM$3),"",Výsledky!IM69)</f>
        <v/>
      </c>
      <c r="AS22" s="92">
        <f>IF(ISBLANK(Výsledky!$IT$3),"",Výsledky!IT69)</f>
        <v>0</v>
      </c>
      <c r="AT22" s="92">
        <f>IF(ISBLANK(Výsledky!$JA$3),"",Výsledky!JA69)</f>
        <v>0</v>
      </c>
      <c r="AU22" s="92">
        <f>IF(ISBLANK(Výsledky!$JH$3),"",Výsledky!JH69)</f>
        <v>20</v>
      </c>
      <c r="AV22" s="92">
        <f>IF(ISBLANK(Výsledky!$JO$3),"",Výsledky!JO69)</f>
        <v>20</v>
      </c>
      <c r="AW22" s="92">
        <f>IF(ISBLANK(Výsledky!$JV$3),"",Výsledky!JV69)</f>
        <v>20</v>
      </c>
      <c r="AX22" s="92" t="str">
        <f>IF(ISBLANK(Výsledky!$KC$3),"",Výsledky!KC69)</f>
        <v/>
      </c>
      <c r="AY22" s="92" t="str">
        <f>IF(ISBLANK(Výsledky!$KJ$3),"",Výsledky!KJ69)</f>
        <v/>
      </c>
      <c r="AZ22" s="92">
        <f>IF(ISBLANK(Výsledky!$KQ$3),"",Výsledky!KQ69)</f>
        <v>0</v>
      </c>
      <c r="BA22" s="92">
        <f>IF(ISBLANK(Výsledky!$KX$3),"",Výsledky!KX69)</f>
        <v>40</v>
      </c>
      <c r="BB22" s="92">
        <f>IF(ISBLANK(Výsledky!$LE$3),"",Výsledky!LE69)</f>
        <v>0</v>
      </c>
      <c r="BC22" s="92">
        <f>IF(ISBLANK(Výsledky!$LL$3),"",Výsledky!LL69)</f>
        <v>80</v>
      </c>
      <c r="BD22" s="92" t="str">
        <f>IF(ISBLANK(Výsledky!$LS$3),"",Výsledky!LS69)</f>
        <v/>
      </c>
      <c r="BE22" s="92">
        <f>IF(ISBLANK(Výsledky!$LZ$3),"",Výsledky!LZ69)</f>
        <v>60</v>
      </c>
      <c r="BF22" s="92">
        <f>IF(ISBLANK(Výsledky!$MG$3),"",Výsledky!MG69)</f>
        <v>20</v>
      </c>
      <c r="BG22" s="92" t="str">
        <f>IF(ISBLANK(Výsledky!$MN$3),"",Výsledky!MN69)</f>
        <v/>
      </c>
      <c r="BH22" s="92">
        <f>IF(ISBLANK(Výsledky!$MU$3),"",Výsledky!MU69)</f>
        <v>70</v>
      </c>
      <c r="BI22" s="92" t="str">
        <f>IF(ISBLANK(Výsledky!$NB$3),"",Výsledky!NB69)</f>
        <v/>
      </c>
      <c r="BJ22" s="92">
        <f>IF(ISBLANK(Výsledky!$NI$3),"",Výsledky!NI69)</f>
        <v>40</v>
      </c>
      <c r="BK22" s="92" t="str">
        <f>IF(ISBLANK(Výsledky!$NP$3),"",Výsledky!NP69)</f>
        <v/>
      </c>
      <c r="BL22" s="92">
        <f>IF(ISBLANK(Výsledky!$NW$3),"",Výsledky!NW69)</f>
        <v>30</v>
      </c>
      <c r="BM22" s="92" t="str">
        <f>IF(ISBLANK(Výsledky!$OD$3),"",Výsledky!OD69)</f>
        <v>-</v>
      </c>
      <c r="BN22" s="92">
        <f>IF(ISBLANK(Výsledky!$OK$3),"",Výsledky!OK69)</f>
        <v>40</v>
      </c>
      <c r="BO22" s="92" t="str">
        <f>IF(ISBLANK(Výsledky!$OR$3),"",Výsledky!OR69)</f>
        <v/>
      </c>
      <c r="BP22" s="92">
        <f>IF(ISBLANK(Výsledky!$OY$3),"",Výsledky!OY69)</f>
        <v>0</v>
      </c>
      <c r="BQ22" s="92" t="str">
        <f>IF(ISBLANK(Výsledky!$PF$3),"",Výsledky!PF69)</f>
        <v/>
      </c>
      <c r="BR22" s="92">
        <f>IF(ISBLANK(Výsledky!$PM$3),"",Výsledky!PM69)</f>
        <v>50</v>
      </c>
      <c r="BS22" s="92" t="str">
        <f>IF(ISBLANK(Výsledky!$PT$3),"",Výsledky!PT69)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>
        <f t="shared" si="47"/>
        <v>29</v>
      </c>
      <c r="DU22" s="10">
        <f t="shared" si="48"/>
        <v>27</v>
      </c>
      <c r="DV22" s="10" t="e">
        <f t="shared" si="49"/>
        <v>#N/A</v>
      </c>
      <c r="DW22" s="10">
        <f t="shared" si="50"/>
        <v>32</v>
      </c>
      <c r="DX22" s="10" t="e">
        <f t="shared" si="51"/>
        <v>#N/A</v>
      </c>
      <c r="DY22" s="10">
        <f t="shared" si="52"/>
        <v>26</v>
      </c>
      <c r="DZ22" s="10" t="e">
        <f t="shared" si="53"/>
        <v>#N/A</v>
      </c>
      <c r="EA22" s="10">
        <f t="shared" si="54"/>
        <v>20</v>
      </c>
      <c r="EB22" s="10">
        <f t="shared" si="55"/>
        <v>21</v>
      </c>
      <c r="EC22" s="10">
        <f t="shared" si="56"/>
        <v>20</v>
      </c>
      <c r="ED22" s="10" t="e">
        <f t="shared" si="57"/>
        <v>#N/A</v>
      </c>
      <c r="EE22" s="10">
        <f t="shared" si="58"/>
        <v>21</v>
      </c>
      <c r="EF22" s="10" t="e">
        <f t="shared" si="59"/>
        <v>#N/A</v>
      </c>
      <c r="EG22" s="10">
        <f t="shared" si="60"/>
        <v>22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 ht="15" x14ac:dyDescent="0.2">
      <c r="A23" s="1"/>
      <c r="B23" s="117" t="s">
        <v>113</v>
      </c>
      <c r="C23" s="113">
        <f>Tipy!A28</f>
        <v>27</v>
      </c>
      <c r="D23" s="108" t="str">
        <f>IF(Tipy!B28="","",Tipy!B28)</f>
        <v>jirka1618</v>
      </c>
      <c r="E23" s="109">
        <f>SUM(F23:J23)</f>
        <v>1130</v>
      </c>
      <c r="F23" s="104">
        <f>IF(ISBLANK(Výsledky!$I$3),"-",SUM(K23:P23,R23,T23:U23,W23,Y23:AA23,AC23,AE23,AG23,AI23:AK23,AN23:AO23,AS23:AT23,AV23:AW23,AZ23,BB23:BC23,BE23:BF23,BH23,BJ23,BL23:BN23,BP23,BR23:BS23))</f>
        <v>780</v>
      </c>
      <c r="G23" s="90">
        <f>IF(ISBLANK(Výsledky!$BF$3),"-",SUM(Q23,V23,X23,S23,AB23,AD23,AU23,BA23,BG23,BI23,BO23,BQ23,BU23))</f>
        <v>230</v>
      </c>
      <c r="H23" s="90">
        <f>IF(ISBLANK(Výsledky!$FG$3),"-",SUM(AF23,AH23,AP23,AR23,AX23))</f>
        <v>40</v>
      </c>
      <c r="I23" s="93">
        <f>IF(ISBLANK(Výsledky!$GW$3),"-",SUM(AL23,AM23,AQ23,AY23,BD23,BK23,BT23))</f>
        <v>30</v>
      </c>
      <c r="J23" s="94">
        <f>IF(ISBLANK(Výsledky!$I$3),"",Výsledky!I34)</f>
        <v>50</v>
      </c>
      <c r="K23" s="92">
        <f>IF(ISBLANK(Výsledky!$P$3),"",Výsledky!P34)</f>
        <v>20</v>
      </c>
      <c r="L23" s="92">
        <f>IF(ISBLANK(Výsledky!$W$3),"",Výsledky!W34)</f>
        <v>0</v>
      </c>
      <c r="M23" s="92">
        <f>IF(ISBLANK(Výsledky!$AD$3),"",Výsledky!AD34)</f>
        <v>20</v>
      </c>
      <c r="N23" s="92">
        <f>IF(ISBLANK(Výsledky!$AK$3),"",Výsledky!AK34)</f>
        <v>20</v>
      </c>
      <c r="O23" s="92">
        <f>IF(ISBLANK(Výsledky!$AR$3),"",Výsledky!AR34)</f>
        <v>20</v>
      </c>
      <c r="P23" s="92">
        <f>IF(ISBLANK(Výsledky!$AY$3),"",Výsledky!AY34)</f>
        <v>0</v>
      </c>
      <c r="Q23" s="92">
        <f>IF(ISBLANK(Výsledky!$BF$3),"",Výsledky!BF34)</f>
        <v>20</v>
      </c>
      <c r="R23" s="92">
        <f>IF(ISBLANK(Výsledky!$BM$3),"",Výsledky!BM34)</f>
        <v>50</v>
      </c>
      <c r="S23" s="92">
        <f>IF(ISBLANK(Výsledky!$BT$3),"",Výsledky!BT34)</f>
        <v>50</v>
      </c>
      <c r="T23" s="92" t="str">
        <f>IF(ISBLANK(Výsledky!$CA$3),"",Výsledky!CA34)</f>
        <v>-</v>
      </c>
      <c r="U23" s="92">
        <f>IF(ISBLANK(Výsledky!$CH$3),"",Výsledky!CH34)</f>
        <v>0</v>
      </c>
      <c r="V23" s="92">
        <f>IF(ISBLANK(Výsledky!$CO$3),"",Výsledky!CO34)</f>
        <v>20</v>
      </c>
      <c r="W23" s="92" t="str">
        <f>IF(ISBLANK(Výsledky!$CV$3),"",Výsledky!CV34)</f>
        <v>-</v>
      </c>
      <c r="X23" s="92" t="str">
        <f>IF(ISBLANK(Výsledky!$DC$3),"",Výsledky!DC34)</f>
        <v>-</v>
      </c>
      <c r="Y23" s="92">
        <f>IF(ISBLANK(Výsledky!$DJ$3),"",Výsledky!DJ34)</f>
        <v>40</v>
      </c>
      <c r="Z23" s="92">
        <f>IF(ISBLANK(Výsledky!$DQ$3),"",Výsledky!DQ34)</f>
        <v>20</v>
      </c>
      <c r="AA23" s="92">
        <f>IF(ISBLANK(Výsledky!$DX$3),"",Výsledky!DX34)</f>
        <v>0</v>
      </c>
      <c r="AB23" s="92">
        <f>IF(ISBLANK(Výsledky!$EE$3),"",Výsledky!EE34)</f>
        <v>50</v>
      </c>
      <c r="AC23" s="92">
        <f>IF(ISBLANK(Výsledky!$EL$3),"",Výsledky!EL34)</f>
        <v>20</v>
      </c>
      <c r="AD23" s="92">
        <f>IF(ISBLANK(Výsledky!$ES$3),"",Výsledky!ES34)</f>
        <v>70</v>
      </c>
      <c r="AE23" s="92">
        <f>IF(ISBLANK(Výsledky!$EZ$3),"",Výsledky!EZ34)</f>
        <v>100</v>
      </c>
      <c r="AF23" s="92">
        <f>IF(ISBLANK(Výsledky!$FG$3),"",Výsledky!FG34)</f>
        <v>0</v>
      </c>
      <c r="AG23" s="92" t="str">
        <f>IF(ISBLANK(Výsledky!$FN$3),"",Výsledky!FN34)</f>
        <v>-</v>
      </c>
      <c r="AH23" s="92">
        <f>IF(ISBLANK(Výsledky!$FU$3),"",Výsledky!FU34)</f>
        <v>40</v>
      </c>
      <c r="AI23" s="92">
        <f>IF(ISBLANK(Výsledky!$GB$3),"",Výsledky!GB34)</f>
        <v>70</v>
      </c>
      <c r="AJ23" s="92">
        <f>IF(ISBLANK(Výsledky!$GI$3),"",Výsledky!GI34)</f>
        <v>20</v>
      </c>
      <c r="AK23" s="92">
        <f>IF(ISBLANK(Výsledky!$GP$3),"",Výsledky!GP34)</f>
        <v>30</v>
      </c>
      <c r="AL23" s="92" t="str">
        <f>IF(ISBLANK(Výsledky!$GW$3),"",Výsledky!GW34)</f>
        <v>-</v>
      </c>
      <c r="AM23" s="92">
        <f>IF(ISBLANK(Výsledky!$HD$3),"",Výsledky!HD34)</f>
        <v>30</v>
      </c>
      <c r="AN23" s="92">
        <f>IF(ISBLANK(Výsledky!$HK$3),"",Výsledky!HK34)</f>
        <v>0</v>
      </c>
      <c r="AO23" s="92">
        <f>IF(ISBLANK(Výsledky!$HR$3),"",Výsledky!HR34)</f>
        <v>0</v>
      </c>
      <c r="AP23" s="92" t="str">
        <f>IF(ISBLANK(Výsledky!$HY$3),"",Výsledky!HY34)</f>
        <v/>
      </c>
      <c r="AQ23" s="92">
        <f>IF(ISBLANK(Výsledky!$IF$3),"",Výsledky!IF34)</f>
        <v>0</v>
      </c>
      <c r="AR23" s="92" t="str">
        <f>IF(ISBLANK(Výsledky!$IM$3),"",Výsledky!IM34)</f>
        <v/>
      </c>
      <c r="AS23" s="92">
        <f>IF(ISBLANK(Výsledky!$IT$3),"",Výsledky!IT34)</f>
        <v>0</v>
      </c>
      <c r="AT23" s="92">
        <f>IF(ISBLANK(Výsledky!$JA$3),"",Výsledky!JA34)</f>
        <v>100</v>
      </c>
      <c r="AU23" s="92">
        <f>IF(ISBLANK(Výsledky!$JH$3),"",Výsledky!JH34)</f>
        <v>20</v>
      </c>
      <c r="AV23" s="92">
        <f>IF(ISBLANK(Výsledky!$JO$3),"",Výsledky!JO34)</f>
        <v>90</v>
      </c>
      <c r="AW23" s="92">
        <f>IF(ISBLANK(Výsledky!$JV$3),"",Výsledky!JV34)</f>
        <v>0</v>
      </c>
      <c r="AX23" s="92" t="str">
        <f>IF(ISBLANK(Výsledky!$KC$3),"",Výsledky!KC34)</f>
        <v/>
      </c>
      <c r="AY23" s="92" t="str">
        <f>IF(ISBLANK(Výsledky!$KJ$3),"",Výsledky!KJ34)</f>
        <v/>
      </c>
      <c r="AZ23" s="92">
        <f>IF(ISBLANK(Výsledky!$KQ$3),"",Výsledky!KQ34)</f>
        <v>40</v>
      </c>
      <c r="BA23" s="92">
        <f>IF(ISBLANK(Výsledky!$KX$3),"",Výsledky!KX34)</f>
        <v>0</v>
      </c>
      <c r="BB23" s="92">
        <f>IF(ISBLANK(Výsledky!$LE$3),"",Výsledky!LE34)</f>
        <v>0</v>
      </c>
      <c r="BC23" s="92">
        <f>IF(ISBLANK(Výsledky!$LL$3),"",Výsledky!LL34)</f>
        <v>20</v>
      </c>
      <c r="BD23" s="92" t="str">
        <f>IF(ISBLANK(Výsledky!$LS$3),"",Výsledky!LS34)</f>
        <v/>
      </c>
      <c r="BE23" s="92" t="str">
        <f>IF(ISBLANK(Výsledky!$LZ$3),"",Výsledky!LZ34)</f>
        <v>-</v>
      </c>
      <c r="BF23" s="92" t="str">
        <f>IF(ISBLANK(Výsledky!$MG$3),"",Výsledky!MG34)</f>
        <v>-</v>
      </c>
      <c r="BG23" s="92" t="str">
        <f>IF(ISBLANK(Výsledky!$MN$3),"",Výsledky!MN34)</f>
        <v/>
      </c>
      <c r="BH23" s="92" t="str">
        <f>IF(ISBLANK(Výsledky!$MU$3),"",Výsledky!MU34)</f>
        <v>-</v>
      </c>
      <c r="BI23" s="92" t="str">
        <f>IF(ISBLANK(Výsledky!$NB$3),"",Výsledky!NB34)</f>
        <v/>
      </c>
      <c r="BJ23" s="92" t="str">
        <f>IF(ISBLANK(Výsledky!$NI$3),"",Výsledky!NI34)</f>
        <v>-</v>
      </c>
      <c r="BK23" s="92" t="str">
        <f>IF(ISBLANK(Výsledky!$NP$3),"",Výsledky!NP34)</f>
        <v/>
      </c>
      <c r="BL23" s="92" t="str">
        <f>IF(ISBLANK(Výsledky!$NW$3),"",Výsledky!NW34)</f>
        <v>-</v>
      </c>
      <c r="BM23" s="92" t="str">
        <f>IF(ISBLANK(Výsledky!$OD$3),"",Výsledky!OD34)</f>
        <v>-</v>
      </c>
      <c r="BN23" s="92">
        <f>IF(ISBLANK(Výsledky!$OK$3),"",Výsledky!OK34)</f>
        <v>50</v>
      </c>
      <c r="BO23" s="92" t="str">
        <f>IF(ISBLANK(Výsledky!$OR$3),"",Výsledky!OR34)</f>
        <v/>
      </c>
      <c r="BP23" s="92">
        <f>IF(ISBLANK(Výsledky!$OY$3),"",Výsledky!OY34)</f>
        <v>50</v>
      </c>
      <c r="BQ23" s="92" t="str">
        <f>IF(ISBLANK(Výsledky!$PF$3),"",Výsledky!PF34)</f>
        <v/>
      </c>
      <c r="BR23" s="92">
        <f>IF(ISBLANK(Výsledky!$PM$3),"",Výsledky!PM34)</f>
        <v>0</v>
      </c>
      <c r="BS23" s="92" t="str">
        <f>IF(ISBLANK(Výsledky!$PT$3),"",Výsledky!PT34)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>
        <f t="shared" si="47"/>
        <v>56</v>
      </c>
      <c r="DU23" s="10">
        <f t="shared" si="48"/>
        <v>56</v>
      </c>
      <c r="DV23" s="10" t="e">
        <f t="shared" si="49"/>
        <v>#N/A</v>
      </c>
      <c r="DW23" s="10">
        <f t="shared" si="50"/>
        <v>56</v>
      </c>
      <c r="DX23" s="10" t="e">
        <f t="shared" si="51"/>
        <v>#N/A</v>
      </c>
      <c r="DY23" s="10">
        <f t="shared" si="52"/>
        <v>56</v>
      </c>
      <c r="DZ23" s="10" t="e">
        <f t="shared" si="53"/>
        <v>#N/A</v>
      </c>
      <c r="EA23" s="10">
        <f t="shared" si="54"/>
        <v>56</v>
      </c>
      <c r="EB23" s="10">
        <f t="shared" si="55"/>
        <v>57</v>
      </c>
      <c r="EC23" s="10">
        <f t="shared" si="56"/>
        <v>57</v>
      </c>
      <c r="ED23" s="10" t="e">
        <f t="shared" si="57"/>
        <v>#N/A</v>
      </c>
      <c r="EE23" s="10">
        <f t="shared" si="58"/>
        <v>57</v>
      </c>
      <c r="EF23" s="10" t="e">
        <f t="shared" si="59"/>
        <v>#N/A</v>
      </c>
      <c r="EG23" s="10">
        <f t="shared" si="60"/>
        <v>57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 ht="15" x14ac:dyDescent="0.2">
      <c r="A24" s="1"/>
      <c r="B24" s="117" t="s">
        <v>114</v>
      </c>
      <c r="C24" s="113">
        <f>Tipy!A25</f>
        <v>24</v>
      </c>
      <c r="D24" s="108" t="str">
        <f>IF(Tipy!B25="","",Tipy!B25)</f>
        <v>ja</v>
      </c>
      <c r="E24" s="109">
        <f>SUM(F24:J24)</f>
        <v>1120</v>
      </c>
      <c r="F24" s="104">
        <f>IF(ISBLANK(Výsledky!$I$3),"-",SUM(K24:P24,R24,T24:U24,W24,Y24:AA24,AC24,AE24,AG24,AI24:AK24,AN24:AO24,AS24:AT24,AV24:AW24,AZ24,BB24:BC24,BE24:BF24,BH24,BJ24,BL24:BN24,BP24,BR24:BS24))</f>
        <v>850</v>
      </c>
      <c r="G24" s="90">
        <f>IF(ISBLANK(Výsledky!$BF$3),"-",SUM(Q24,V24,X24,S24,AB24,AD24,AU24,BA24,BG24,BI24,BO24,BQ24,BU24))</f>
        <v>180</v>
      </c>
      <c r="H24" s="90">
        <f>IF(ISBLANK(Výsledky!$FG$3),"-",SUM(AF24,AH24,AP24,AR24,AX24))</f>
        <v>0</v>
      </c>
      <c r="I24" s="93">
        <f>IF(ISBLANK(Výsledky!$GW$3),"-",SUM(AL24,AM24,AQ24,AY24,BD24,BK24,BT24))</f>
        <v>90</v>
      </c>
      <c r="J24" s="94" t="str">
        <f>IF(ISBLANK(Výsledky!$I$3),"",Výsledky!I31)</f>
        <v>-</v>
      </c>
      <c r="K24" s="92">
        <f>IF(ISBLANK(Výsledky!$P$3),"",Výsledky!P31)</f>
        <v>20</v>
      </c>
      <c r="L24" s="92">
        <f>IF(ISBLANK(Výsledky!$W$3),"",Výsledky!W31)</f>
        <v>20</v>
      </c>
      <c r="M24" s="92">
        <f>IF(ISBLANK(Výsledky!$AD$3),"",Výsledky!AD31)</f>
        <v>0</v>
      </c>
      <c r="N24" s="92">
        <f>IF(ISBLANK(Výsledky!$AK$3),"",Výsledky!AK31)</f>
        <v>20</v>
      </c>
      <c r="O24" s="92">
        <f>IF(ISBLANK(Výsledky!$AR$3),"",Výsledky!AR31)</f>
        <v>30</v>
      </c>
      <c r="P24" s="92">
        <f>IF(ISBLANK(Výsledky!$AY$3),"",Výsledky!AY31)</f>
        <v>0</v>
      </c>
      <c r="Q24" s="92">
        <f>IF(ISBLANK(Výsledky!$BF$3),"",Výsledky!BF31)</f>
        <v>0</v>
      </c>
      <c r="R24" s="92">
        <f>IF(ISBLANK(Výsledky!$BM$3),"",Výsledky!BM31)</f>
        <v>20</v>
      </c>
      <c r="S24" s="92">
        <f>IF(ISBLANK(Výsledky!$BT$3),"",Výsledky!BT31)</f>
        <v>20</v>
      </c>
      <c r="T24" s="92">
        <f>IF(ISBLANK(Výsledky!$CA$3),"",Výsledky!CA31)</f>
        <v>0</v>
      </c>
      <c r="U24" s="92">
        <f>IF(ISBLANK(Výsledky!$CH$3),"",Výsledky!CH31)</f>
        <v>20</v>
      </c>
      <c r="V24" s="92">
        <f>IF(ISBLANK(Výsledky!$CO$3),"",Výsledky!CO31)</f>
        <v>20</v>
      </c>
      <c r="W24" s="92">
        <f>IF(ISBLANK(Výsledky!$CV$3),"",Výsledky!CV31)</f>
        <v>30</v>
      </c>
      <c r="X24" s="92">
        <f>IF(ISBLANK(Výsledky!$DC$3),"",Výsledky!DC31)</f>
        <v>40</v>
      </c>
      <c r="Y24" s="92">
        <f>IF(ISBLANK(Výsledky!$DJ$3),"",Výsledky!DJ31)</f>
        <v>0</v>
      </c>
      <c r="Z24" s="92">
        <f>IF(ISBLANK(Výsledky!$DQ$3),"",Výsledky!DQ31)</f>
        <v>40</v>
      </c>
      <c r="AA24" s="92">
        <f>IF(ISBLANK(Výsledky!$DX$3),"",Výsledky!DX31)</f>
        <v>0</v>
      </c>
      <c r="AB24" s="92">
        <f>IF(ISBLANK(Výsledky!$EE$3),"",Výsledky!EE31)</f>
        <v>40</v>
      </c>
      <c r="AC24" s="92">
        <f>IF(ISBLANK(Výsledky!$EL$3),"",Výsledky!EL31)</f>
        <v>0</v>
      </c>
      <c r="AD24" s="92">
        <f>IF(ISBLANK(Výsledky!$ES$3),"",Výsledky!ES31)</f>
        <v>40</v>
      </c>
      <c r="AE24" s="92">
        <f>IF(ISBLANK(Výsledky!$EZ$3),"",Výsledky!EZ31)</f>
        <v>60</v>
      </c>
      <c r="AF24" s="92">
        <f>IF(ISBLANK(Výsledky!$FG$3),"",Výsledky!FG31)</f>
        <v>0</v>
      </c>
      <c r="AG24" s="92">
        <f>IF(ISBLANK(Výsledky!$FN$3),"",Výsledky!FN31)</f>
        <v>30</v>
      </c>
      <c r="AH24" s="92" t="str">
        <f>IF(ISBLANK(Výsledky!$FU$3),"",Výsledky!FU31)</f>
        <v>-</v>
      </c>
      <c r="AI24" s="92">
        <f>IF(ISBLANK(Výsledky!$GB$3),"",Výsledky!GB31)</f>
        <v>50</v>
      </c>
      <c r="AJ24" s="92">
        <f>IF(ISBLANK(Výsledky!$GI$3),"",Výsledky!GI31)</f>
        <v>20</v>
      </c>
      <c r="AK24" s="92">
        <f>IF(ISBLANK(Výsledky!$GP$3),"",Výsledky!GP31)</f>
        <v>0</v>
      </c>
      <c r="AL24" s="92">
        <f>IF(ISBLANK(Výsledky!$GW$3),"",Výsledky!GW31)</f>
        <v>10</v>
      </c>
      <c r="AM24" s="92">
        <f>IF(ISBLANK(Výsledky!$HD$3),"",Výsledky!HD31)</f>
        <v>80</v>
      </c>
      <c r="AN24" s="92">
        <f>IF(ISBLANK(Výsledky!$HK$3),"",Výsledky!HK31)</f>
        <v>0</v>
      </c>
      <c r="AO24" s="92">
        <f>IF(ISBLANK(Výsledky!$HR$3),"",Výsledky!HR31)</f>
        <v>20</v>
      </c>
      <c r="AP24" s="92" t="str">
        <f>IF(ISBLANK(Výsledky!$HY$3),"",Výsledky!HY31)</f>
        <v/>
      </c>
      <c r="AQ24" s="92">
        <f>IF(ISBLANK(Výsledky!$IF$3),"",Výsledky!IF31)</f>
        <v>0</v>
      </c>
      <c r="AR24" s="92" t="str">
        <f>IF(ISBLANK(Výsledky!$IM$3),"",Výsledky!IM31)</f>
        <v/>
      </c>
      <c r="AS24" s="92">
        <f>IF(ISBLANK(Výsledky!$IT$3),"",Výsledky!IT31)</f>
        <v>0</v>
      </c>
      <c r="AT24" s="92">
        <f>IF(ISBLANK(Výsledky!$JA$3),"",Výsledky!JA31)</f>
        <v>80</v>
      </c>
      <c r="AU24" s="92">
        <f>IF(ISBLANK(Výsledky!$JH$3),"",Výsledky!JH31)</f>
        <v>20</v>
      </c>
      <c r="AV24" s="92">
        <f>IF(ISBLANK(Výsledky!$JO$3),"",Výsledky!JO31)</f>
        <v>20</v>
      </c>
      <c r="AW24" s="92">
        <f>IF(ISBLANK(Výsledky!$JV$3),"",Výsledky!JV31)</f>
        <v>0</v>
      </c>
      <c r="AX24" s="92" t="str">
        <f>IF(ISBLANK(Výsledky!$KC$3),"",Výsledky!KC31)</f>
        <v/>
      </c>
      <c r="AY24" s="92" t="str">
        <f>IF(ISBLANK(Výsledky!$KJ$3),"",Výsledky!KJ31)</f>
        <v/>
      </c>
      <c r="AZ24" s="92">
        <f>IF(ISBLANK(Výsledky!$KQ$3),"",Výsledky!KQ31)</f>
        <v>20</v>
      </c>
      <c r="BA24" s="92">
        <f>IF(ISBLANK(Výsledky!$KX$3),"",Výsledky!KX31)</f>
        <v>0</v>
      </c>
      <c r="BB24" s="92">
        <f>IF(ISBLANK(Výsledky!$LE$3),"",Výsledky!LE31)</f>
        <v>0</v>
      </c>
      <c r="BC24" s="92">
        <f>IF(ISBLANK(Výsledky!$LL$3),"",Výsledky!LL31)</f>
        <v>20</v>
      </c>
      <c r="BD24" s="92" t="str">
        <f>IF(ISBLANK(Výsledky!$LS$3),"",Výsledky!LS31)</f>
        <v/>
      </c>
      <c r="BE24" s="92">
        <f>IF(ISBLANK(Výsledky!$LZ$3),"",Výsledky!LZ31)</f>
        <v>0</v>
      </c>
      <c r="BF24" s="92">
        <f>IF(ISBLANK(Výsledky!$MG$3),"",Výsledky!MG31)</f>
        <v>40</v>
      </c>
      <c r="BG24" s="92" t="str">
        <f>IF(ISBLANK(Výsledky!$MN$3),"",Výsledky!MN31)</f>
        <v/>
      </c>
      <c r="BH24" s="92">
        <f>IF(ISBLANK(Výsledky!$MU$3),"",Výsledky!MU31)</f>
        <v>40</v>
      </c>
      <c r="BI24" s="92" t="str">
        <f>IF(ISBLANK(Výsledky!$NB$3),"",Výsledky!NB31)</f>
        <v/>
      </c>
      <c r="BJ24" s="92">
        <f>IF(ISBLANK(Výsledky!$NI$3),"",Výsledky!NI31)</f>
        <v>50</v>
      </c>
      <c r="BK24" s="92" t="str">
        <f>IF(ISBLANK(Výsledky!$NP$3),"",Výsledky!NP31)</f>
        <v/>
      </c>
      <c r="BL24" s="92">
        <f>IF(ISBLANK(Výsledky!$NW$3),"",Výsledky!NW31)</f>
        <v>110</v>
      </c>
      <c r="BM24" s="92">
        <f>IF(ISBLANK(Výsledky!$OD$3),"",Výsledky!OD31)</f>
        <v>40</v>
      </c>
      <c r="BN24" s="92">
        <f>IF(ISBLANK(Výsledky!$OK$3),"",Výsledky!OK31)</f>
        <v>20</v>
      </c>
      <c r="BO24" s="92" t="str">
        <f>IF(ISBLANK(Výsledky!$OR$3),"",Výsledky!OR31)</f>
        <v/>
      </c>
      <c r="BP24" s="92">
        <f>IF(ISBLANK(Výsledky!$OY$3),"",Výsledky!OY31)</f>
        <v>20</v>
      </c>
      <c r="BQ24" s="92" t="str">
        <f>IF(ISBLANK(Výsledky!$PF$3),"",Výsledky!PF31)</f>
        <v/>
      </c>
      <c r="BR24" s="92">
        <f>IF(ISBLANK(Výsledky!$PM$3),"",Výsledky!PM31)</f>
        <v>10</v>
      </c>
      <c r="BS24" s="92" t="str">
        <f>IF(ISBLANK(Výsledky!$PT$3),"",Výsledky!PT31)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>
        <f t="shared" si="47"/>
        <v>66</v>
      </c>
      <c r="DU24" s="10">
        <f t="shared" si="48"/>
        <v>66</v>
      </c>
      <c r="DV24" s="10" t="e">
        <f t="shared" si="49"/>
        <v>#N/A</v>
      </c>
      <c r="DW24" s="10">
        <f t="shared" si="50"/>
        <v>66</v>
      </c>
      <c r="DX24" s="10" t="e">
        <f t="shared" si="51"/>
        <v>#N/A</v>
      </c>
      <c r="DY24" s="10">
        <f t="shared" si="52"/>
        <v>66</v>
      </c>
      <c r="DZ24" s="10" t="e">
        <f t="shared" si="53"/>
        <v>#N/A</v>
      </c>
      <c r="EA24" s="10">
        <f t="shared" si="54"/>
        <v>66</v>
      </c>
      <c r="EB24" s="10">
        <f t="shared" si="55"/>
        <v>66</v>
      </c>
      <c r="EC24" s="10">
        <f t="shared" si="56"/>
        <v>67</v>
      </c>
      <c r="ED24" s="10" t="e">
        <f t="shared" si="57"/>
        <v>#N/A</v>
      </c>
      <c r="EE24" s="10">
        <f t="shared" si="58"/>
        <v>67</v>
      </c>
      <c r="EF24" s="10" t="e">
        <f t="shared" si="59"/>
        <v>#N/A</v>
      </c>
      <c r="EG24" s="10">
        <f t="shared" si="60"/>
        <v>67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 ht="15" x14ac:dyDescent="0.2">
      <c r="A25" s="1"/>
      <c r="B25" s="117" t="s">
        <v>115</v>
      </c>
      <c r="C25" s="113">
        <f>Tipy!A36</f>
        <v>41</v>
      </c>
      <c r="D25" s="108" t="str">
        <f>IF(Tipy!B36="","",Tipy!B36)</f>
        <v>kwop</v>
      </c>
      <c r="E25" s="109">
        <f>SUM(F25:J25)</f>
        <v>1120</v>
      </c>
      <c r="F25" s="104">
        <f>IF(ISBLANK(Výsledky!$I$3),"-",SUM(K25:P25,R25,T25:U25,W25,Y25:AA25,AC25,AE25,AG25,AI25:AK25,AN25:AO25,AS25:AT25,AV25:AW25,AZ25,BB25:BC25,BE25:BF25,BH25,BJ25,BL25:BN25,BP25,BR25:BS25))</f>
        <v>910</v>
      </c>
      <c r="G25" s="90">
        <f>IF(ISBLANK(Výsledky!$BF$3),"-",SUM(Q25,V25,X25,S25,AB25,AD25,AU25,BA25,BG25,BI25,BO25,BQ25,BU25))</f>
        <v>130</v>
      </c>
      <c r="H25" s="90">
        <f>IF(ISBLANK(Výsledky!$FG$3),"-",SUM(AF25,AH25,AP25,AR25,AX25))</f>
        <v>20</v>
      </c>
      <c r="I25" s="93">
        <f>IF(ISBLANK(Výsledky!$GW$3),"-",SUM(AL25,AM25,AQ25,AY25,BD25,BK25,BT25))</f>
        <v>60</v>
      </c>
      <c r="J25" s="94">
        <f>IF(ISBLANK(Výsledky!$I$3),"",Výsledky!I42)</f>
        <v>0</v>
      </c>
      <c r="K25" s="92">
        <f>IF(ISBLANK(Výsledky!$P$3),"",Výsledky!P42)</f>
        <v>0</v>
      </c>
      <c r="L25" s="92">
        <f>IF(ISBLANK(Výsledky!$W$3),"",Výsledky!W42)</f>
        <v>0</v>
      </c>
      <c r="M25" s="92">
        <f>IF(ISBLANK(Výsledky!$AD$3),"",Výsledky!AD42)</f>
        <v>10</v>
      </c>
      <c r="N25" s="92">
        <f>IF(ISBLANK(Výsledky!$AK$3),"",Výsledky!AK42)</f>
        <v>40</v>
      </c>
      <c r="O25" s="92">
        <f>IF(ISBLANK(Výsledky!$AR$3),"",Výsledky!AR42)</f>
        <v>60</v>
      </c>
      <c r="P25" s="92">
        <f>IF(ISBLANK(Výsledky!$AY$3),"",Výsledky!AY42)</f>
        <v>0</v>
      </c>
      <c r="Q25" s="92">
        <f>IF(ISBLANK(Výsledky!$BF$3),"",Výsledky!BF42)</f>
        <v>30</v>
      </c>
      <c r="R25" s="92">
        <f>IF(ISBLANK(Výsledky!$BM$3),"",Výsledky!BM42)</f>
        <v>40</v>
      </c>
      <c r="S25" s="92">
        <f>IF(ISBLANK(Výsledky!$BT$3),"",Výsledky!BT42)</f>
        <v>20</v>
      </c>
      <c r="T25" s="92">
        <f>IF(ISBLANK(Výsledky!$CA$3),"",Výsledky!CA42)</f>
        <v>20</v>
      </c>
      <c r="U25" s="92">
        <f>IF(ISBLANK(Výsledky!$CH$3),"",Výsledky!CH42)</f>
        <v>0</v>
      </c>
      <c r="V25" s="92">
        <f>IF(ISBLANK(Výsledky!$CO$3),"",Výsledky!CO42)</f>
        <v>20</v>
      </c>
      <c r="W25" s="92">
        <f>IF(ISBLANK(Výsledky!$CV$3),"",Výsledky!CV42)</f>
        <v>20</v>
      </c>
      <c r="X25" s="92">
        <f>IF(ISBLANK(Výsledky!$DC$3),"",Výsledky!DC42)</f>
        <v>20</v>
      </c>
      <c r="Y25" s="92">
        <f>IF(ISBLANK(Výsledky!$DJ$3),"",Výsledky!DJ42)</f>
        <v>0</v>
      </c>
      <c r="Z25" s="92" t="str">
        <f>IF(ISBLANK(Výsledky!$DQ$3),"",Výsledky!DQ42)</f>
        <v>-</v>
      </c>
      <c r="AA25" s="92">
        <f>IF(ISBLANK(Výsledky!$DX$3),"",Výsledky!DX42)</f>
        <v>0</v>
      </c>
      <c r="AB25" s="92">
        <f>IF(ISBLANK(Výsledky!$EE$3),"",Výsledky!EE42)</f>
        <v>0</v>
      </c>
      <c r="AC25" s="92">
        <f>IF(ISBLANK(Výsledky!$EL$3),"",Výsledky!EL42)</f>
        <v>20</v>
      </c>
      <c r="AD25" s="92">
        <f>IF(ISBLANK(Výsledky!$ES$3),"",Výsledky!ES42)</f>
        <v>0</v>
      </c>
      <c r="AE25" s="92">
        <f>IF(ISBLANK(Výsledky!$EZ$3),"",Výsledky!EZ42)</f>
        <v>20</v>
      </c>
      <c r="AF25" s="92">
        <f>IF(ISBLANK(Výsledky!$FG$3),"",Výsledky!FG42)</f>
        <v>0</v>
      </c>
      <c r="AG25" s="92">
        <f>IF(ISBLANK(Výsledky!$FN$3),"",Výsledky!FN42)</f>
        <v>50</v>
      </c>
      <c r="AH25" s="92">
        <f>IF(ISBLANK(Výsledky!$FU$3),"",Výsledky!FU42)</f>
        <v>20</v>
      </c>
      <c r="AI25" s="92">
        <f>IF(ISBLANK(Výsledky!$GB$3),"",Výsledky!GB42)</f>
        <v>80</v>
      </c>
      <c r="AJ25" s="92">
        <f>IF(ISBLANK(Výsledky!$GI$3),"",Výsledky!GI42)</f>
        <v>30</v>
      </c>
      <c r="AK25" s="92">
        <f>IF(ISBLANK(Výsledky!$GP$3),"",Výsledky!GP42)</f>
        <v>0</v>
      </c>
      <c r="AL25" s="92">
        <f>IF(ISBLANK(Výsledky!$GW$3),"",Výsledky!GW42)</f>
        <v>30</v>
      </c>
      <c r="AM25" s="92">
        <f>IF(ISBLANK(Výsledky!$HD$3),"",Výsledky!HD42)</f>
        <v>20</v>
      </c>
      <c r="AN25" s="92">
        <f>IF(ISBLANK(Výsledky!$HK$3),"",Výsledky!HK42)</f>
        <v>30</v>
      </c>
      <c r="AO25" s="92">
        <f>IF(ISBLANK(Výsledky!$HR$3),"",Výsledky!HR42)</f>
        <v>20</v>
      </c>
      <c r="AP25" s="92" t="str">
        <f>IF(ISBLANK(Výsledky!$HY$3),"",Výsledky!HY42)</f>
        <v/>
      </c>
      <c r="AQ25" s="92">
        <f>IF(ISBLANK(Výsledky!$IF$3),"",Výsledky!IF42)</f>
        <v>10</v>
      </c>
      <c r="AR25" s="92" t="str">
        <f>IF(ISBLANK(Výsledky!$IM$3),"",Výsledky!IM42)</f>
        <v/>
      </c>
      <c r="AS25" s="92">
        <f>IF(ISBLANK(Výsledky!$IT$3),"",Výsledky!IT42)</f>
        <v>20</v>
      </c>
      <c r="AT25" s="92">
        <f>IF(ISBLANK(Výsledky!$JA$3),"",Výsledky!JA42)</f>
        <v>30</v>
      </c>
      <c r="AU25" s="92">
        <f>IF(ISBLANK(Výsledky!$JH$3),"",Výsledky!JH42)</f>
        <v>20</v>
      </c>
      <c r="AV25" s="92">
        <f>IF(ISBLANK(Výsledky!$JO$3),"",Výsledky!JO42)</f>
        <v>20</v>
      </c>
      <c r="AW25" s="92">
        <f>IF(ISBLANK(Výsledky!$JV$3),"",Výsledky!JV42)</f>
        <v>20</v>
      </c>
      <c r="AX25" s="92" t="str">
        <f>IF(ISBLANK(Výsledky!$KC$3),"",Výsledky!KC42)</f>
        <v/>
      </c>
      <c r="AY25" s="92" t="str">
        <f>IF(ISBLANK(Výsledky!$KJ$3),"",Výsledky!KJ42)</f>
        <v/>
      </c>
      <c r="AZ25" s="92">
        <f>IF(ISBLANK(Výsledky!$KQ$3),"",Výsledky!KQ42)</f>
        <v>40</v>
      </c>
      <c r="BA25" s="92">
        <f>IF(ISBLANK(Výsledky!$KX$3),"",Výsledky!KX42)</f>
        <v>20</v>
      </c>
      <c r="BB25" s="92">
        <f>IF(ISBLANK(Výsledky!$LE$3),"",Výsledky!LE42)</f>
        <v>0</v>
      </c>
      <c r="BC25" s="92">
        <f>IF(ISBLANK(Výsledky!$LL$3),"",Výsledky!LL42)</f>
        <v>20</v>
      </c>
      <c r="BD25" s="92" t="str">
        <f>IF(ISBLANK(Výsledky!$LS$3),"",Výsledky!LS42)</f>
        <v/>
      </c>
      <c r="BE25" s="92">
        <f>IF(ISBLANK(Výsledky!$LZ$3),"",Výsledky!LZ42)</f>
        <v>60</v>
      </c>
      <c r="BF25" s="92">
        <f>IF(ISBLANK(Výsledky!$MG$3),"",Výsledky!MG42)</f>
        <v>50</v>
      </c>
      <c r="BG25" s="92" t="str">
        <f>IF(ISBLANK(Výsledky!$MN$3),"",Výsledky!MN42)</f>
        <v/>
      </c>
      <c r="BH25" s="92">
        <f>IF(ISBLANK(Výsledky!$MU$3),"",Výsledky!MU42)</f>
        <v>40</v>
      </c>
      <c r="BI25" s="92" t="str">
        <f>IF(ISBLANK(Výsledky!$NB$3),"",Výsledky!NB42)</f>
        <v/>
      </c>
      <c r="BJ25" s="92">
        <f>IF(ISBLANK(Výsledky!$NI$3),"",Výsledky!NI42)</f>
        <v>50</v>
      </c>
      <c r="BK25" s="92" t="str">
        <f>IF(ISBLANK(Výsledky!$NP$3),"",Výsledky!NP42)</f>
        <v/>
      </c>
      <c r="BL25" s="92">
        <f>IF(ISBLANK(Výsledky!$NW$3),"",Výsledky!NW42)</f>
        <v>0</v>
      </c>
      <c r="BM25" s="92">
        <f>IF(ISBLANK(Výsledky!$OD$3),"",Výsledky!OD42)</f>
        <v>40</v>
      </c>
      <c r="BN25" s="92">
        <f>IF(ISBLANK(Výsledky!$OK$3),"",Výsledky!OK42)</f>
        <v>40</v>
      </c>
      <c r="BO25" s="92" t="str">
        <f>IF(ISBLANK(Výsledky!$OR$3),"",Výsledky!OR42)</f>
        <v/>
      </c>
      <c r="BP25" s="92">
        <f>IF(ISBLANK(Výsledky!$OY$3),"",Výsledky!OY42)</f>
        <v>0</v>
      </c>
      <c r="BQ25" s="92" t="str">
        <f>IF(ISBLANK(Výsledky!$PF$3),"",Výsledky!PF42)</f>
        <v/>
      </c>
      <c r="BR25" s="92">
        <f>IF(ISBLANK(Výsledky!$PM$3),"",Výsledky!PM42)</f>
        <v>40</v>
      </c>
      <c r="BS25" s="92" t="str">
        <f>IF(ISBLANK(Výsledky!$PT$3),"",Výsledky!PT42)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>
        <f t="shared" si="47"/>
        <v>5</v>
      </c>
      <c r="DU25" s="10">
        <f t="shared" si="48"/>
        <v>7</v>
      </c>
      <c r="DV25" s="10" t="e">
        <f t="shared" si="49"/>
        <v>#N/A</v>
      </c>
      <c r="DW25" s="10">
        <f t="shared" si="50"/>
        <v>11</v>
      </c>
      <c r="DX25" s="10" t="e">
        <f t="shared" si="51"/>
        <v>#N/A</v>
      </c>
      <c r="DY25" s="10">
        <f t="shared" si="52"/>
        <v>15</v>
      </c>
      <c r="DZ25" s="10" t="e">
        <f t="shared" si="53"/>
        <v>#N/A</v>
      </c>
      <c r="EA25" s="10">
        <f t="shared" si="54"/>
        <v>21</v>
      </c>
      <c r="EB25" s="10">
        <f t="shared" si="55"/>
        <v>24</v>
      </c>
      <c r="EC25" s="10">
        <f t="shared" si="56"/>
        <v>22</v>
      </c>
      <c r="ED25" s="10" t="e">
        <f t="shared" si="57"/>
        <v>#N/A</v>
      </c>
      <c r="EE25" s="10">
        <f t="shared" si="58"/>
        <v>20</v>
      </c>
      <c r="EF25" s="10" t="e">
        <f t="shared" si="59"/>
        <v>#N/A</v>
      </c>
      <c r="EG25" s="10">
        <f t="shared" si="60"/>
        <v>21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 ht="15" x14ac:dyDescent="0.2">
      <c r="A26" s="1"/>
      <c r="B26" s="117" t="s">
        <v>116</v>
      </c>
      <c r="C26" s="113">
        <f>Tipy!A79</f>
        <v>25</v>
      </c>
      <c r="D26" s="108" t="str">
        <f>IF(Tipy!B79="","",Tipy!B79)</f>
        <v>wasco</v>
      </c>
      <c r="E26" s="109">
        <f>SUM(F26:J26)</f>
        <v>1110</v>
      </c>
      <c r="F26" s="104">
        <f>IF(ISBLANK(Výsledky!$I$3),"-",SUM(K26:P26,R26,T26:U26,W26,Y26:AA26,AC26,AE26,AG26,AI26:AK26,AN26:AO26,AS26:AT26,AV26:AW26,AZ26,BB26:BC26,BE26:BF26,BH26,BJ26,BL26:BN26,BP26,BR26:BS26))</f>
        <v>850</v>
      </c>
      <c r="G26" s="90">
        <f>IF(ISBLANK(Výsledky!$BF$3),"-",SUM(Q26,V26,X26,S26,AB26,AD26,AU26,BA26,BG26,BI26,BO26,BQ26,BU26))</f>
        <v>220</v>
      </c>
      <c r="H26" s="90">
        <f>IF(ISBLANK(Výsledky!$FG$3),"-",SUM(AF26,AH26,AP26,AR26,AX26))</f>
        <v>20</v>
      </c>
      <c r="I26" s="93">
        <f>IF(ISBLANK(Výsledky!$GW$3),"-",SUM(AL26,AM26,AQ26,AY26,BD26,BK26,BT26))</f>
        <v>20</v>
      </c>
      <c r="J26" s="94">
        <f>IF(ISBLANK(Výsledky!$I$3),"",Výsledky!I85)</f>
        <v>0</v>
      </c>
      <c r="K26" s="92">
        <f>IF(ISBLANK(Výsledky!$P$3),"",Výsledky!P85)</f>
        <v>20</v>
      </c>
      <c r="L26" s="92">
        <f>IF(ISBLANK(Výsledky!$W$3),"",Výsledky!W85)</f>
        <v>0</v>
      </c>
      <c r="M26" s="92">
        <f>IF(ISBLANK(Výsledky!$AD$3),"",Výsledky!AD85)</f>
        <v>0</v>
      </c>
      <c r="N26" s="92">
        <f>IF(ISBLANK(Výsledky!$AK$3),"",Výsledky!AK85)</f>
        <v>20</v>
      </c>
      <c r="O26" s="92">
        <f>IF(ISBLANK(Výsledky!$AR$3),"",Výsledky!AR85)</f>
        <v>50</v>
      </c>
      <c r="P26" s="92">
        <f>IF(ISBLANK(Výsledky!$AY$3),"",Výsledky!AY85)</f>
        <v>0</v>
      </c>
      <c r="Q26" s="92">
        <f>IF(ISBLANK(Výsledky!$BF$3),"",Výsledky!BF85)</f>
        <v>0</v>
      </c>
      <c r="R26" s="92">
        <f>IF(ISBLANK(Výsledky!$BM$3),"",Výsledky!BM85)</f>
        <v>60</v>
      </c>
      <c r="S26" s="92">
        <f>IF(ISBLANK(Výsledky!$BT$3),"",Výsledky!BT85)</f>
        <v>60</v>
      </c>
      <c r="T26" s="92">
        <f>IF(ISBLANK(Výsledky!$CA$3),"",Výsledky!CA85)</f>
        <v>0</v>
      </c>
      <c r="U26" s="92">
        <f>IF(ISBLANK(Výsledky!$CH$3),"",Výsledky!CH85)</f>
        <v>0</v>
      </c>
      <c r="V26" s="92">
        <f>IF(ISBLANK(Výsledky!$CO$3),"",Výsledky!CO85)</f>
        <v>20</v>
      </c>
      <c r="W26" s="92">
        <f>IF(ISBLANK(Výsledky!$CV$3),"",Výsledky!CV85)</f>
        <v>10</v>
      </c>
      <c r="X26" s="92">
        <f>IF(ISBLANK(Výsledky!$DC$3),"",Výsledky!DC85)</f>
        <v>70</v>
      </c>
      <c r="Y26" s="92">
        <f>IF(ISBLANK(Výsledky!$DJ$3),"",Výsledky!DJ85)</f>
        <v>20</v>
      </c>
      <c r="Z26" s="92">
        <f>IF(ISBLANK(Výsledky!$DQ$3),"",Výsledky!DQ85)</f>
        <v>20</v>
      </c>
      <c r="AA26" s="92" t="str">
        <f>IF(ISBLANK(Výsledky!$DX$3),"",Výsledky!DX85)</f>
        <v>-</v>
      </c>
      <c r="AB26" s="92">
        <f>IF(ISBLANK(Výsledky!$EE$3),"",Výsledky!EE85)</f>
        <v>50</v>
      </c>
      <c r="AC26" s="92">
        <f>IF(ISBLANK(Výsledky!$EL$3),"",Výsledky!EL85)</f>
        <v>20</v>
      </c>
      <c r="AD26" s="92">
        <f>IF(ISBLANK(Výsledky!$ES$3),"",Výsledky!ES85)</f>
        <v>20</v>
      </c>
      <c r="AE26" s="92">
        <f>IF(ISBLANK(Výsledky!$EZ$3),"",Výsledky!EZ85)</f>
        <v>80</v>
      </c>
      <c r="AF26" s="92">
        <f>IF(ISBLANK(Výsledky!$FG$3),"",Výsledky!FG85)</f>
        <v>0</v>
      </c>
      <c r="AG26" s="92">
        <f>IF(ISBLANK(Výsledky!$FN$3),"",Výsledky!FN85)</f>
        <v>50</v>
      </c>
      <c r="AH26" s="92">
        <f>IF(ISBLANK(Výsledky!$FU$3),"",Výsledky!FU85)</f>
        <v>20</v>
      </c>
      <c r="AI26" s="92" t="str">
        <f>IF(ISBLANK(Výsledky!$GB$3),"",Výsledky!GB85)</f>
        <v>-</v>
      </c>
      <c r="AJ26" s="92">
        <f>IF(ISBLANK(Výsledky!$GI$3),"",Výsledky!GI85)</f>
        <v>20</v>
      </c>
      <c r="AK26" s="92">
        <f>IF(ISBLANK(Výsledky!$GP$3),"",Výsledky!GP85)</f>
        <v>30</v>
      </c>
      <c r="AL26" s="92">
        <f>IF(ISBLANK(Výsledky!$GW$3),"",Výsledky!GW85)</f>
        <v>0</v>
      </c>
      <c r="AM26" s="92">
        <f>IF(ISBLANK(Výsledky!$HD$3),"",Výsledky!HD85)</f>
        <v>20</v>
      </c>
      <c r="AN26" s="92">
        <f>IF(ISBLANK(Výsledky!$HK$3),"",Výsledky!HK85)</f>
        <v>0</v>
      </c>
      <c r="AO26" s="92">
        <f>IF(ISBLANK(Výsledky!$HR$3),"",Výsledky!HR85)</f>
        <v>0</v>
      </c>
      <c r="AP26" s="92" t="str">
        <f>IF(ISBLANK(Výsledky!$HY$3),"",Výsledky!HY85)</f>
        <v/>
      </c>
      <c r="AQ26" s="92">
        <f>IF(ISBLANK(Výsledky!$IF$3),"",Výsledky!IF85)</f>
        <v>0</v>
      </c>
      <c r="AR26" s="92" t="str">
        <f>IF(ISBLANK(Výsledky!$IM$3),"",Výsledky!IM85)</f>
        <v/>
      </c>
      <c r="AS26" s="92">
        <f>IF(ISBLANK(Výsledky!$IT$3),"",Výsledky!IT85)</f>
        <v>0</v>
      </c>
      <c r="AT26" s="92">
        <f>IF(ISBLANK(Výsledky!$JA$3),"",Výsledky!JA85)</f>
        <v>90</v>
      </c>
      <c r="AU26" s="92">
        <f>IF(ISBLANK(Výsledky!$JH$3),"",Výsledky!JH85)</f>
        <v>0</v>
      </c>
      <c r="AV26" s="92">
        <f>IF(ISBLANK(Výsledky!$JO$3),"",Výsledky!JO85)</f>
        <v>50</v>
      </c>
      <c r="AW26" s="92" t="str">
        <f>IF(ISBLANK(Výsledky!$JV$3),"",Výsledky!JV85)</f>
        <v>-</v>
      </c>
      <c r="AX26" s="92" t="str">
        <f>IF(ISBLANK(Výsledky!$KC$3),"",Výsledky!KC85)</f>
        <v/>
      </c>
      <c r="AY26" s="92" t="str">
        <f>IF(ISBLANK(Výsledky!$KJ$3),"",Výsledky!KJ85)</f>
        <v/>
      </c>
      <c r="AZ26" s="92">
        <f>IF(ISBLANK(Výsledky!$KQ$3),"",Výsledky!KQ85)</f>
        <v>40</v>
      </c>
      <c r="BA26" s="92">
        <f>IF(ISBLANK(Výsledky!$KX$3),"",Výsledky!KX85)</f>
        <v>0</v>
      </c>
      <c r="BB26" s="92">
        <f>IF(ISBLANK(Výsledky!$LE$3),"",Výsledky!LE85)</f>
        <v>0</v>
      </c>
      <c r="BC26" s="92">
        <f>IF(ISBLANK(Výsledky!$LL$3),"",Výsledky!LL85)</f>
        <v>40</v>
      </c>
      <c r="BD26" s="92" t="str">
        <f>IF(ISBLANK(Výsledky!$LS$3),"",Výsledky!LS85)</f>
        <v/>
      </c>
      <c r="BE26" s="92" t="str">
        <f>IF(ISBLANK(Výsledky!$LZ$3),"",Výsledky!LZ85)</f>
        <v>-</v>
      </c>
      <c r="BF26" s="92">
        <f>IF(ISBLANK(Výsledky!$MG$3),"",Výsledky!MG85)</f>
        <v>40</v>
      </c>
      <c r="BG26" s="92" t="str">
        <f>IF(ISBLANK(Výsledky!$MN$3),"",Výsledky!MN85)</f>
        <v/>
      </c>
      <c r="BH26" s="92">
        <f>IF(ISBLANK(Výsledky!$MU$3),"",Výsledky!MU85)</f>
        <v>70</v>
      </c>
      <c r="BI26" s="92" t="str">
        <f>IF(ISBLANK(Výsledky!$NB$3),"",Výsledky!NB85)</f>
        <v/>
      </c>
      <c r="BJ26" s="92" t="str">
        <f>IF(ISBLANK(Výsledky!$NI$3),"",Výsledky!NI85)</f>
        <v>-</v>
      </c>
      <c r="BK26" s="92" t="str">
        <f>IF(ISBLANK(Výsledky!$NP$3),"",Výsledky!NP85)</f>
        <v/>
      </c>
      <c r="BL26" s="92">
        <f>IF(ISBLANK(Výsledky!$NW$3),"",Výsledky!NW85)</f>
        <v>30</v>
      </c>
      <c r="BM26" s="92" t="str">
        <f>IF(ISBLANK(Výsledky!$OD$3),"",Výsledky!OD85)</f>
        <v>-</v>
      </c>
      <c r="BN26" s="92">
        <f>IF(ISBLANK(Výsledky!$OK$3),"",Výsledky!OK85)</f>
        <v>30</v>
      </c>
      <c r="BO26" s="92" t="str">
        <f>IF(ISBLANK(Výsledky!$OR$3),"",Výsledky!OR85)</f>
        <v/>
      </c>
      <c r="BP26" s="92">
        <f>IF(ISBLANK(Výsledky!$OY$3),"",Výsledky!OY85)</f>
        <v>60</v>
      </c>
      <c r="BQ26" s="92" t="str">
        <f>IF(ISBLANK(Výsledky!$PF$3),"",Výsledky!PF85)</f>
        <v/>
      </c>
      <c r="BR26" s="92">
        <f>IF(ISBLANK(Výsledky!$PM$3),"",Výsledky!PM85)</f>
        <v>0</v>
      </c>
      <c r="BS26" s="92" t="str">
        <f>IF(ISBLANK(Výsledky!$PT$3),"",Výsledky!PT85)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>
        <f t="shared" si="47"/>
        <v>77</v>
      </c>
      <c r="DU26" s="10">
        <f t="shared" si="48"/>
        <v>77</v>
      </c>
      <c r="DV26" s="10" t="e">
        <f t="shared" si="49"/>
        <v>#N/A</v>
      </c>
      <c r="DW26" s="10">
        <f t="shared" si="50"/>
        <v>77</v>
      </c>
      <c r="DX26" s="10" t="e">
        <f t="shared" si="51"/>
        <v>#N/A</v>
      </c>
      <c r="DY26" s="10">
        <f t="shared" si="52"/>
        <v>77</v>
      </c>
      <c r="DZ26" s="10" t="e">
        <f t="shared" si="53"/>
        <v>#N/A</v>
      </c>
      <c r="EA26" s="10">
        <f t="shared" si="54"/>
        <v>77</v>
      </c>
      <c r="EB26" s="10">
        <f t="shared" si="55"/>
        <v>77</v>
      </c>
      <c r="EC26" s="10">
        <f t="shared" si="56"/>
        <v>77</v>
      </c>
      <c r="ED26" s="10" t="e">
        <f t="shared" si="57"/>
        <v>#N/A</v>
      </c>
      <c r="EE26" s="10">
        <f t="shared" si="58"/>
        <v>77</v>
      </c>
      <c r="EF26" s="10" t="e">
        <f t="shared" si="59"/>
        <v>#N/A</v>
      </c>
      <c r="EG26" s="10">
        <f t="shared" si="60"/>
        <v>77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 ht="15" x14ac:dyDescent="0.2">
      <c r="A27" s="1"/>
      <c r="B27" s="117" t="s">
        <v>117</v>
      </c>
      <c r="C27" s="113">
        <f>Tipy!A22</f>
        <v>29</v>
      </c>
      <c r="D27" s="108" t="str">
        <f>IF(Tipy!B22="","",Tipy!B22)</f>
        <v>Fifo</v>
      </c>
      <c r="E27" s="109">
        <f>SUM(F27:J27)</f>
        <v>1080</v>
      </c>
      <c r="F27" s="104">
        <f>IF(ISBLANK(Výsledky!$I$3),"-",SUM(K27:P27,R27,T27:U27,W27,Y27:AA27,AC27,AE27,AG27,AI27:AK27,AN27:AO27,AS27:AT27,AV27:AW27,AZ27,BB27:BC27,BE27:BF27,BH27,BJ27,BL27:BN27,BP27,BR27:BS27))</f>
        <v>730</v>
      </c>
      <c r="G27" s="90">
        <f>IF(ISBLANK(Výsledky!$BF$3),"-",SUM(Q27,V27,X27,S27,AB27,AD27,AU27,BA27,BG27,BI27,BO27,BQ27,BU27))</f>
        <v>290</v>
      </c>
      <c r="H27" s="90">
        <f>IF(ISBLANK(Výsledky!$FG$3),"-",SUM(AF27,AH27,AP27,AR27,AX27))</f>
        <v>20</v>
      </c>
      <c r="I27" s="93">
        <f>IF(ISBLANK(Výsledky!$GW$3),"-",SUM(AL27,AM27,AQ27,AY27,BD27,BK27,BT27))</f>
        <v>20</v>
      </c>
      <c r="J27" s="94">
        <f>IF(ISBLANK(Výsledky!$I$3),"",Výsledky!I28)</f>
        <v>20</v>
      </c>
      <c r="K27" s="92">
        <f>IF(ISBLANK(Výsledky!$P$3),"",Výsledky!P28)</f>
        <v>20</v>
      </c>
      <c r="L27" s="92">
        <f>IF(ISBLANK(Výsledky!$W$3),"",Výsledky!W28)</f>
        <v>0</v>
      </c>
      <c r="M27" s="92">
        <f>IF(ISBLANK(Výsledky!$AD$3),"",Výsledky!AD28)</f>
        <v>30</v>
      </c>
      <c r="N27" s="92">
        <f>IF(ISBLANK(Výsledky!$AK$3),"",Výsledky!AK28)</f>
        <v>20</v>
      </c>
      <c r="O27" s="92">
        <f>IF(ISBLANK(Výsledky!$AR$3),"",Výsledky!AR28)</f>
        <v>40</v>
      </c>
      <c r="P27" s="92">
        <f>IF(ISBLANK(Výsledky!$AY$3),"",Výsledky!AY28)</f>
        <v>10</v>
      </c>
      <c r="Q27" s="92">
        <f>IF(ISBLANK(Výsledky!$BF$3),"",Výsledky!BF28)</f>
        <v>0</v>
      </c>
      <c r="R27" s="92" t="str">
        <f>IF(ISBLANK(Výsledky!$BM$3),"",Výsledky!BM28)</f>
        <v>-</v>
      </c>
      <c r="S27" s="92">
        <f>IF(ISBLANK(Výsledky!$BT$3),"",Výsledky!BT28)</f>
        <v>40</v>
      </c>
      <c r="T27" s="92" t="str">
        <f>IF(ISBLANK(Výsledky!$CA$3),"",Výsledky!CA28)</f>
        <v>-</v>
      </c>
      <c r="U27" s="92">
        <f>IF(ISBLANK(Výsledky!$CH$3),"",Výsledky!CH28)</f>
        <v>0</v>
      </c>
      <c r="V27" s="92">
        <f>IF(ISBLANK(Výsledky!$CO$3),"",Výsledky!CO28)</f>
        <v>60</v>
      </c>
      <c r="W27" s="92" t="str">
        <f>IF(ISBLANK(Výsledky!$CV$3),"",Výsledky!CV28)</f>
        <v>-</v>
      </c>
      <c r="X27" s="92">
        <f>IF(ISBLANK(Výsledky!$DC$3),"",Výsledky!DC28)</f>
        <v>20</v>
      </c>
      <c r="Y27" s="92">
        <f>IF(ISBLANK(Výsledky!$DJ$3),"",Výsledky!DJ28)</f>
        <v>0</v>
      </c>
      <c r="Z27" s="92">
        <f>IF(ISBLANK(Výsledky!$DQ$3),"",Výsledky!DQ28)</f>
        <v>30</v>
      </c>
      <c r="AA27" s="92">
        <f>IF(ISBLANK(Výsledky!$DX$3),"",Výsledky!DX28)</f>
        <v>0</v>
      </c>
      <c r="AB27" s="92">
        <f>IF(ISBLANK(Výsledky!$EE$3),"",Výsledky!EE28)</f>
        <v>70</v>
      </c>
      <c r="AC27" s="92">
        <f>IF(ISBLANK(Výsledky!$EL$3),"",Výsledky!EL28)</f>
        <v>0</v>
      </c>
      <c r="AD27" s="92">
        <f>IF(ISBLANK(Výsledky!$ES$3),"",Výsledky!ES28)</f>
        <v>20</v>
      </c>
      <c r="AE27" s="92">
        <f>IF(ISBLANK(Výsledky!$EZ$3),"",Výsledky!EZ28)</f>
        <v>80</v>
      </c>
      <c r="AF27" s="92">
        <f>IF(ISBLANK(Výsledky!$FG$3),"",Výsledky!FG28)</f>
        <v>0</v>
      </c>
      <c r="AG27" s="92">
        <f>IF(ISBLANK(Výsledky!$FN$3),"",Výsledky!FN28)</f>
        <v>20</v>
      </c>
      <c r="AH27" s="92">
        <f>IF(ISBLANK(Výsledky!$FU$3),"",Výsledky!FU28)</f>
        <v>20</v>
      </c>
      <c r="AI27" s="92">
        <f>IF(ISBLANK(Výsledky!$GB$3),"",Výsledky!GB28)</f>
        <v>40</v>
      </c>
      <c r="AJ27" s="92">
        <f>IF(ISBLANK(Výsledky!$GI$3),"",Výsledky!GI28)</f>
        <v>30</v>
      </c>
      <c r="AK27" s="92">
        <f>IF(ISBLANK(Výsledky!$GP$3),"",Výsledky!GP28)</f>
        <v>0</v>
      </c>
      <c r="AL27" s="92">
        <f>IF(ISBLANK(Výsledky!$GW$3),"",Výsledky!GW28)</f>
        <v>20</v>
      </c>
      <c r="AM27" s="92">
        <f>IF(ISBLANK(Výsledky!$HD$3),"",Výsledky!HD28)</f>
        <v>0</v>
      </c>
      <c r="AN27" s="92">
        <f>IF(ISBLANK(Výsledky!$HK$3),"",Výsledky!HK28)</f>
        <v>30</v>
      </c>
      <c r="AO27" s="92" t="str">
        <f>IF(ISBLANK(Výsledky!$HR$3),"",Výsledky!HR28)</f>
        <v>-</v>
      </c>
      <c r="AP27" s="92" t="str">
        <f>IF(ISBLANK(Výsledky!$HY$3),"",Výsledky!HY28)</f>
        <v/>
      </c>
      <c r="AQ27" s="92">
        <f>IF(ISBLANK(Výsledky!$IF$3),"",Výsledky!IF28)</f>
        <v>0</v>
      </c>
      <c r="AR27" s="92" t="str">
        <f>IF(ISBLANK(Výsledky!$IM$3),"",Výsledky!IM28)</f>
        <v/>
      </c>
      <c r="AS27" s="92">
        <f>IF(ISBLANK(Výsledky!$IT$3),"",Výsledky!IT28)</f>
        <v>0</v>
      </c>
      <c r="AT27" s="92">
        <f>IF(ISBLANK(Výsledky!$JA$3),"",Výsledky!JA28)</f>
        <v>20</v>
      </c>
      <c r="AU27" s="92">
        <f>IF(ISBLANK(Výsledky!$JH$3),"",Výsledky!JH28)</f>
        <v>20</v>
      </c>
      <c r="AV27" s="92">
        <f>IF(ISBLANK(Výsledky!$JO$3),"",Výsledky!JO28)</f>
        <v>20</v>
      </c>
      <c r="AW27" s="92">
        <f>IF(ISBLANK(Výsledky!$JV$3),"",Výsledky!JV28)</f>
        <v>20</v>
      </c>
      <c r="AX27" s="92" t="str">
        <f>IF(ISBLANK(Výsledky!$KC$3),"",Výsledky!KC28)</f>
        <v/>
      </c>
      <c r="AY27" s="92" t="str">
        <f>IF(ISBLANK(Výsledky!$KJ$3),"",Výsledky!KJ28)</f>
        <v/>
      </c>
      <c r="AZ27" s="92">
        <f>IF(ISBLANK(Výsledky!$KQ$3),"",Výsledky!KQ28)</f>
        <v>20</v>
      </c>
      <c r="BA27" s="92">
        <f>IF(ISBLANK(Výsledky!$KX$3),"",Výsledky!KX28)</f>
        <v>60</v>
      </c>
      <c r="BB27" s="92">
        <f>IF(ISBLANK(Výsledky!$LE$3),"",Výsledky!LE28)</f>
        <v>0</v>
      </c>
      <c r="BC27" s="92">
        <f>IF(ISBLANK(Výsledky!$LL$3),"",Výsledky!LL28)</f>
        <v>30</v>
      </c>
      <c r="BD27" s="92" t="str">
        <f>IF(ISBLANK(Výsledky!$LS$3),"",Výsledky!LS28)</f>
        <v/>
      </c>
      <c r="BE27" s="92">
        <f>IF(ISBLANK(Výsledky!$LZ$3),"",Výsledky!LZ28)</f>
        <v>0</v>
      </c>
      <c r="BF27" s="92">
        <f>IF(ISBLANK(Výsledky!$MG$3),"",Výsledky!MG28)</f>
        <v>20</v>
      </c>
      <c r="BG27" s="92" t="str">
        <f>IF(ISBLANK(Výsledky!$MN$3),"",Výsledky!MN28)</f>
        <v/>
      </c>
      <c r="BH27" s="92">
        <f>IF(ISBLANK(Výsledky!$MU$3),"",Výsledky!MU28)</f>
        <v>20</v>
      </c>
      <c r="BI27" s="92" t="str">
        <f>IF(ISBLANK(Výsledky!$NB$3),"",Výsledky!NB28)</f>
        <v/>
      </c>
      <c r="BJ27" s="92">
        <f>IF(ISBLANK(Výsledky!$NI$3),"",Výsledky!NI28)</f>
        <v>40</v>
      </c>
      <c r="BK27" s="92" t="str">
        <f>IF(ISBLANK(Výsledky!$NP$3),"",Výsledky!NP28)</f>
        <v/>
      </c>
      <c r="BL27" s="92">
        <f>IF(ISBLANK(Výsledky!$NW$3),"",Výsledky!NW28)</f>
        <v>60</v>
      </c>
      <c r="BM27" s="92">
        <f>IF(ISBLANK(Výsledky!$OD$3),"",Výsledky!OD28)</f>
        <v>60</v>
      </c>
      <c r="BN27" s="92">
        <f>IF(ISBLANK(Výsledky!$OK$3),"",Výsledky!OK28)</f>
        <v>30</v>
      </c>
      <c r="BO27" s="92" t="str">
        <f>IF(ISBLANK(Výsledky!$OR$3),"",Výsledky!OR28)</f>
        <v/>
      </c>
      <c r="BP27" s="92">
        <f>IF(ISBLANK(Výsledky!$OY$3),"",Výsledky!OY28)</f>
        <v>30</v>
      </c>
      <c r="BQ27" s="92" t="str">
        <f>IF(ISBLANK(Výsledky!$PF$3),"",Výsledky!PF28)</f>
        <v/>
      </c>
      <c r="BR27" s="92">
        <f>IF(ISBLANK(Výsledky!$PM$3),"",Výsledky!PM28)</f>
        <v>10</v>
      </c>
      <c r="BS27" s="92" t="str">
        <f>IF(ISBLANK(Výsledky!$PT$3),"",Výsledky!PT28)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>
        <f t="shared" si="47"/>
        <v>62</v>
      </c>
      <c r="DU27" s="10">
        <f t="shared" si="48"/>
        <v>62</v>
      </c>
      <c r="DV27" s="10" t="e">
        <f t="shared" si="49"/>
        <v>#N/A</v>
      </c>
      <c r="DW27" s="10">
        <f t="shared" si="50"/>
        <v>62</v>
      </c>
      <c r="DX27" s="10" t="e">
        <f t="shared" si="51"/>
        <v>#N/A</v>
      </c>
      <c r="DY27" s="10">
        <f t="shared" si="52"/>
        <v>62</v>
      </c>
      <c r="DZ27" s="10" t="e">
        <f t="shared" si="53"/>
        <v>#N/A</v>
      </c>
      <c r="EA27" s="10">
        <f t="shared" si="54"/>
        <v>62</v>
      </c>
      <c r="EB27" s="10">
        <f t="shared" si="55"/>
        <v>62</v>
      </c>
      <c r="EC27" s="10">
        <f t="shared" si="56"/>
        <v>62</v>
      </c>
      <c r="ED27" s="10" t="e">
        <f t="shared" si="57"/>
        <v>#N/A</v>
      </c>
      <c r="EE27" s="10">
        <f t="shared" si="58"/>
        <v>62</v>
      </c>
      <c r="EF27" s="10" t="e">
        <f t="shared" si="59"/>
        <v>#N/A</v>
      </c>
      <c r="EG27" s="10">
        <f t="shared" si="60"/>
        <v>62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 ht="15" x14ac:dyDescent="0.2">
      <c r="A28" s="1"/>
      <c r="B28" s="117" t="s">
        <v>118</v>
      </c>
      <c r="C28" s="113">
        <f>Tipy!A71</f>
        <v>38</v>
      </c>
      <c r="D28" s="108" t="str">
        <f>IF(Tipy!B71="","",Tipy!B71)</f>
        <v>Stanley15</v>
      </c>
      <c r="E28" s="109">
        <f>SUM(F28:J28)</f>
        <v>1080</v>
      </c>
      <c r="F28" s="104">
        <f>IF(ISBLANK(Výsledky!$I$3),"-",SUM(K28:P28,R28,T28:U28,W28,Y28:AA28,AC28,AE28,AG28,AI28:AK28,AN28:AO28,AS28:AT28,AV28:AW28,AZ28,BB28:BC28,BE28:BF28,BH28,BJ28,BL28:BN28,BP28,BR28:BS28))</f>
        <v>830</v>
      </c>
      <c r="G28" s="90">
        <f>IF(ISBLANK(Výsledky!$BF$3),"-",SUM(Q28,V28,X28,S28,AB28,AD28,AU28,BA28,BG28,BI28,BO28,BQ28,BU28))</f>
        <v>180</v>
      </c>
      <c r="H28" s="90">
        <f>IF(ISBLANK(Výsledky!$FG$3),"-",SUM(AF28,AH28,AP28,AR28,AX28))</f>
        <v>0</v>
      </c>
      <c r="I28" s="93">
        <f>IF(ISBLANK(Výsledky!$GW$3),"-",SUM(AL28,AM28,AQ28,AY28,BD28,BK28,BT28))</f>
        <v>30</v>
      </c>
      <c r="J28" s="94">
        <f>IF(ISBLANK(Výsledky!$I$3),"",Výsledky!I77)</f>
        <v>40</v>
      </c>
      <c r="K28" s="92">
        <f>IF(ISBLANK(Výsledky!$P$3),"",Výsledky!P77)</f>
        <v>20</v>
      </c>
      <c r="L28" s="92">
        <f>IF(ISBLANK(Výsledky!$W$3),"",Výsledky!W77)</f>
        <v>0</v>
      </c>
      <c r="M28" s="92">
        <f>IF(ISBLANK(Výsledky!$AD$3),"",Výsledky!AD77)</f>
        <v>20</v>
      </c>
      <c r="N28" s="92">
        <f>IF(ISBLANK(Výsledky!$AK$3),"",Výsledky!AK77)</f>
        <v>20</v>
      </c>
      <c r="O28" s="92" t="str">
        <f>IF(ISBLANK(Výsledky!$AR$3),"",Výsledky!AR77)</f>
        <v>-</v>
      </c>
      <c r="P28" s="92">
        <f>IF(ISBLANK(Výsledky!$AY$3),"",Výsledky!AY77)</f>
        <v>0</v>
      </c>
      <c r="Q28" s="92">
        <f>IF(ISBLANK(Výsledky!$BF$3),"",Výsledky!BF77)</f>
        <v>0</v>
      </c>
      <c r="R28" s="92">
        <f>IF(ISBLANK(Výsledky!$BM$3),"",Výsledky!BM77)</f>
        <v>80</v>
      </c>
      <c r="S28" s="92">
        <f>IF(ISBLANK(Výsledky!$BT$3),"",Výsledky!BT77)</f>
        <v>30</v>
      </c>
      <c r="T28" s="92">
        <f>IF(ISBLANK(Výsledky!$CA$3),"",Výsledky!CA77)</f>
        <v>0</v>
      </c>
      <c r="U28" s="92">
        <f>IF(ISBLANK(Výsledky!$CH$3),"",Výsledky!CH77)</f>
        <v>0</v>
      </c>
      <c r="V28" s="92">
        <f>IF(ISBLANK(Výsledky!$CO$3),"",Výsledky!CO77)</f>
        <v>20</v>
      </c>
      <c r="W28" s="92">
        <f>IF(ISBLANK(Výsledky!$CV$3),"",Výsledky!CV77)</f>
        <v>20</v>
      </c>
      <c r="X28" s="92">
        <f>IF(ISBLANK(Výsledky!$DC$3),"",Výsledky!DC77)</f>
        <v>40</v>
      </c>
      <c r="Y28" s="92">
        <f>IF(ISBLANK(Výsledky!$DJ$3),"",Výsledky!DJ77)</f>
        <v>20</v>
      </c>
      <c r="Z28" s="92">
        <f>IF(ISBLANK(Výsledky!$DQ$3),"",Výsledky!DQ77)</f>
        <v>50</v>
      </c>
      <c r="AA28" s="92">
        <f>IF(ISBLANK(Výsledky!$DX$3),"",Výsledky!DX77)</f>
        <v>0</v>
      </c>
      <c r="AB28" s="92">
        <f>IF(ISBLANK(Výsledky!$EE$3),"",Výsledky!EE77)</f>
        <v>70</v>
      </c>
      <c r="AC28" s="92">
        <f>IF(ISBLANK(Výsledky!$EL$3),"",Výsledky!EL77)</f>
        <v>0</v>
      </c>
      <c r="AD28" s="92">
        <f>IF(ISBLANK(Výsledky!$ES$3),"",Výsledky!ES77)</f>
        <v>20</v>
      </c>
      <c r="AE28" s="92">
        <f>IF(ISBLANK(Výsledky!$EZ$3),"",Výsledky!EZ77)</f>
        <v>30</v>
      </c>
      <c r="AF28" s="92">
        <f>IF(ISBLANK(Výsledky!$FG$3),"",Výsledky!FG77)</f>
        <v>0</v>
      </c>
      <c r="AG28" s="92">
        <f>IF(ISBLANK(Výsledky!$FN$3),"",Výsledky!FN77)</f>
        <v>50</v>
      </c>
      <c r="AH28" s="92">
        <f>IF(ISBLANK(Výsledky!$FU$3),"",Výsledky!FU77)</f>
        <v>0</v>
      </c>
      <c r="AI28" s="92">
        <f>IF(ISBLANK(Výsledky!$GB$3),"",Výsledky!GB77)</f>
        <v>60</v>
      </c>
      <c r="AJ28" s="92">
        <f>IF(ISBLANK(Výsledky!$GI$3),"",Výsledky!GI77)</f>
        <v>20</v>
      </c>
      <c r="AK28" s="92">
        <f>IF(ISBLANK(Výsledky!$GP$3),"",Výsledky!GP77)</f>
        <v>0</v>
      </c>
      <c r="AL28" s="92" t="str">
        <f>IF(ISBLANK(Výsledky!$GW$3),"",Výsledky!GW77)</f>
        <v>-</v>
      </c>
      <c r="AM28" s="92">
        <f>IF(ISBLANK(Výsledky!$HD$3),"",Výsledky!HD77)</f>
        <v>30</v>
      </c>
      <c r="AN28" s="92" t="str">
        <f>IF(ISBLANK(Výsledky!$HK$3),"",Výsledky!HK77)</f>
        <v>-</v>
      </c>
      <c r="AO28" s="92">
        <f>IF(ISBLANK(Výsledky!$HR$3),"",Výsledky!HR77)</f>
        <v>0</v>
      </c>
      <c r="AP28" s="92" t="str">
        <f>IF(ISBLANK(Výsledky!$HY$3),"",Výsledky!HY77)</f>
        <v/>
      </c>
      <c r="AQ28" s="92">
        <f>IF(ISBLANK(Výsledky!$IF$3),"",Výsledky!IF77)</f>
        <v>0</v>
      </c>
      <c r="AR28" s="92" t="str">
        <f>IF(ISBLANK(Výsledky!$IM$3),"",Výsledky!IM77)</f>
        <v/>
      </c>
      <c r="AS28" s="92">
        <f>IF(ISBLANK(Výsledky!$IT$3),"",Výsledky!IT77)</f>
        <v>0</v>
      </c>
      <c r="AT28" s="92">
        <f>IF(ISBLANK(Výsledky!$JA$3),"",Výsledky!JA77)</f>
        <v>80</v>
      </c>
      <c r="AU28" s="92">
        <f>IF(ISBLANK(Výsledky!$JH$3),"",Výsledky!JH77)</f>
        <v>0</v>
      </c>
      <c r="AV28" s="92">
        <f>IF(ISBLANK(Výsledky!$JO$3),"",Výsledky!JO77)</f>
        <v>80</v>
      </c>
      <c r="AW28" s="92">
        <f>IF(ISBLANK(Výsledky!$JV$3),"",Výsledky!JV77)</f>
        <v>0</v>
      </c>
      <c r="AX28" s="92" t="str">
        <f>IF(ISBLANK(Výsledky!$KC$3),"",Výsledky!KC77)</f>
        <v/>
      </c>
      <c r="AY28" s="92" t="str">
        <f>IF(ISBLANK(Výsledky!$KJ$3),"",Výsledky!KJ77)</f>
        <v/>
      </c>
      <c r="AZ28" s="92" t="str">
        <f>IF(ISBLANK(Výsledky!$KQ$3),"",Výsledky!KQ77)</f>
        <v>-</v>
      </c>
      <c r="BA28" s="92">
        <f>IF(ISBLANK(Výsledky!$KX$3),"",Výsledky!KX77)</f>
        <v>0</v>
      </c>
      <c r="BB28" s="92" t="str">
        <f>IF(ISBLANK(Výsledky!$LE$3),"",Výsledky!LE77)</f>
        <v>-</v>
      </c>
      <c r="BC28" s="92">
        <f>IF(ISBLANK(Výsledky!$LL$3),"",Výsledky!LL77)</f>
        <v>30</v>
      </c>
      <c r="BD28" s="92" t="str">
        <f>IF(ISBLANK(Výsledky!$LS$3),"",Výsledky!LS77)</f>
        <v/>
      </c>
      <c r="BE28" s="92">
        <f>IF(ISBLANK(Výsledky!$LZ$3),"",Výsledky!LZ77)</f>
        <v>0</v>
      </c>
      <c r="BF28" s="92">
        <f>IF(ISBLANK(Výsledky!$MG$3),"",Výsledky!MG77)</f>
        <v>0</v>
      </c>
      <c r="BG28" s="92" t="str">
        <f>IF(ISBLANK(Výsledky!$MN$3),"",Výsledky!MN77)</f>
        <v/>
      </c>
      <c r="BH28" s="92">
        <f>IF(ISBLANK(Výsledky!$MU$3),"",Výsledky!MU77)</f>
        <v>40</v>
      </c>
      <c r="BI28" s="92" t="str">
        <f>IF(ISBLANK(Výsledky!$NB$3),"",Výsledky!NB77)</f>
        <v/>
      </c>
      <c r="BJ28" s="92">
        <f>IF(ISBLANK(Výsledky!$NI$3),"",Výsledky!NI77)</f>
        <v>70</v>
      </c>
      <c r="BK28" s="92" t="str">
        <f>IF(ISBLANK(Výsledky!$NP$3),"",Výsledky!NP77)</f>
        <v/>
      </c>
      <c r="BL28" s="92">
        <f>IF(ISBLANK(Výsledky!$NW$3),"",Výsledky!NW77)</f>
        <v>60</v>
      </c>
      <c r="BM28" s="92">
        <f>IF(ISBLANK(Výsledky!$OD$3),"",Výsledky!OD77)</f>
        <v>50</v>
      </c>
      <c r="BN28" s="92" t="str">
        <f>IF(ISBLANK(Výsledky!$OK$3),"",Výsledky!OK77)</f>
        <v>-</v>
      </c>
      <c r="BO28" s="92" t="str">
        <f>IF(ISBLANK(Výsledky!$OR$3),"",Výsledky!OR77)</f>
        <v/>
      </c>
      <c r="BP28" s="92">
        <f>IF(ISBLANK(Výsledky!$OY$3),"",Výsledky!OY77)</f>
        <v>30</v>
      </c>
      <c r="BQ28" s="92" t="str">
        <f>IF(ISBLANK(Výsledky!$PF$3),"",Výsledky!PF77)</f>
        <v/>
      </c>
      <c r="BR28" s="92" t="str">
        <f>IF(ISBLANK(Výsledky!$PM$3),"",Výsledky!PM77)</f>
        <v>-</v>
      </c>
      <c r="BS28" s="92" t="str">
        <f>IF(ISBLANK(Výsledky!$PT$3),"",Výsledky!PT77)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>
        <f t="shared" si="47"/>
        <v>42</v>
      </c>
      <c r="DU28" s="10">
        <f t="shared" si="48"/>
        <v>41</v>
      </c>
      <c r="DV28" s="10" t="e">
        <f t="shared" si="49"/>
        <v>#N/A</v>
      </c>
      <c r="DW28" s="10">
        <f t="shared" si="50"/>
        <v>41</v>
      </c>
      <c r="DX28" s="10" t="e">
        <f t="shared" si="51"/>
        <v>#N/A</v>
      </c>
      <c r="DY28" s="10">
        <f t="shared" si="52"/>
        <v>41</v>
      </c>
      <c r="DZ28" s="10" t="e">
        <f t="shared" si="53"/>
        <v>#N/A</v>
      </c>
      <c r="EA28" s="10">
        <f t="shared" si="54"/>
        <v>42</v>
      </c>
      <c r="EB28" s="10">
        <f t="shared" si="55"/>
        <v>42</v>
      </c>
      <c r="EC28" s="10">
        <f t="shared" si="56"/>
        <v>38</v>
      </c>
      <c r="ED28" s="10" t="e">
        <f t="shared" si="57"/>
        <v>#N/A</v>
      </c>
      <c r="EE28" s="10">
        <f t="shared" si="58"/>
        <v>38</v>
      </c>
      <c r="EF28" s="10" t="e">
        <f t="shared" si="59"/>
        <v>#N/A</v>
      </c>
      <c r="EG28" s="10">
        <f t="shared" si="60"/>
        <v>39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 ht="15" x14ac:dyDescent="0.2">
      <c r="A29" s="1"/>
      <c r="B29" s="117" t="s">
        <v>119</v>
      </c>
      <c r="C29" s="113">
        <f>Tipy!A34</f>
        <v>9</v>
      </c>
      <c r="D29" s="108" t="str">
        <f>IF(Tipy!B34="","",Tipy!B34)</f>
        <v>Kouba</v>
      </c>
      <c r="E29" s="109">
        <f>SUM(F29:J29)</f>
        <v>1070</v>
      </c>
      <c r="F29" s="104">
        <f>IF(ISBLANK(Výsledky!$I$3),"-",SUM(K29:P29,R29,T29:U29,W29,Y29:AA29,AC29,AE29,AG29,AI29:AK29,AN29:AO29,AS29:AT29,AV29:AW29,AZ29,BB29:BC29,BE29:BF29,BH29,BJ29,BL29:BN29,BP29,BR29:BS29))</f>
        <v>770</v>
      </c>
      <c r="G29" s="90">
        <f>IF(ISBLANK(Výsledky!$BF$3),"-",SUM(Q29,V29,X29,S29,AB29,AD29,AU29,BA29,BG29,BI29,BO29,BQ29,BU29))</f>
        <v>260</v>
      </c>
      <c r="H29" s="90">
        <f>IF(ISBLANK(Výsledky!$FG$3),"-",SUM(AF29,AH29,AP29,AR29,AX29))</f>
        <v>20</v>
      </c>
      <c r="I29" s="93">
        <f>IF(ISBLANK(Výsledky!$GW$3),"-",SUM(AL29,AM29,AQ29,AY29,BD29,BK29,BT29))</f>
        <v>20</v>
      </c>
      <c r="J29" s="94">
        <f>IF(ISBLANK(Výsledky!$I$3),"",Výsledky!I40)</f>
        <v>0</v>
      </c>
      <c r="K29" s="92" t="str">
        <f>IF(ISBLANK(Výsledky!$P$3),"",Výsledky!P40)</f>
        <v>-</v>
      </c>
      <c r="L29" s="92">
        <f>IF(ISBLANK(Výsledky!$W$3),"",Výsledky!W40)</f>
        <v>0</v>
      </c>
      <c r="M29" s="92">
        <f>IF(ISBLANK(Výsledky!$AD$3),"",Výsledky!AD40)</f>
        <v>20</v>
      </c>
      <c r="N29" s="92">
        <f>IF(ISBLANK(Výsledky!$AK$3),"",Výsledky!AK40)</f>
        <v>20</v>
      </c>
      <c r="O29" s="92">
        <f>IF(ISBLANK(Výsledky!$AR$3),"",Výsledky!AR40)</f>
        <v>60</v>
      </c>
      <c r="P29" s="92" t="str">
        <f>IF(ISBLANK(Výsledky!$AY$3),"",Výsledky!AY40)</f>
        <v>-</v>
      </c>
      <c r="Q29" s="92">
        <f>IF(ISBLANK(Výsledky!$BF$3),"",Výsledky!BF40)</f>
        <v>0</v>
      </c>
      <c r="R29" s="92">
        <f>IF(ISBLANK(Výsledky!$BM$3),"",Výsledky!BM40)</f>
        <v>80</v>
      </c>
      <c r="S29" s="92">
        <f>IF(ISBLANK(Výsledky!$BT$3),"",Výsledky!BT40)</f>
        <v>60</v>
      </c>
      <c r="T29" s="92">
        <f>IF(ISBLANK(Výsledky!$CA$3),"",Výsledky!CA40)</f>
        <v>0</v>
      </c>
      <c r="U29" s="92">
        <f>IF(ISBLANK(Výsledky!$CH$3),"",Výsledky!CH40)</f>
        <v>0</v>
      </c>
      <c r="V29" s="92">
        <f>IF(ISBLANK(Výsledky!$CO$3),"",Výsledky!CO40)</f>
        <v>80</v>
      </c>
      <c r="W29" s="92">
        <f>IF(ISBLANK(Výsledky!$CV$3),"",Výsledky!CV40)</f>
        <v>30</v>
      </c>
      <c r="X29" s="92">
        <f>IF(ISBLANK(Výsledky!$DC$3),"",Výsledky!DC40)</f>
        <v>60</v>
      </c>
      <c r="Y29" s="92">
        <f>IF(ISBLANK(Výsledky!$DJ$3),"",Výsledky!DJ40)</f>
        <v>40</v>
      </c>
      <c r="Z29" s="92">
        <f>IF(ISBLANK(Výsledky!$DQ$3),"",Výsledky!DQ40)</f>
        <v>20</v>
      </c>
      <c r="AA29" s="92" t="str">
        <f>IF(ISBLANK(Výsledky!$DX$3),"",Výsledky!DX40)</f>
        <v>-</v>
      </c>
      <c r="AB29" s="92">
        <f>IF(ISBLANK(Výsledky!$EE$3),"",Výsledky!EE40)</f>
        <v>20</v>
      </c>
      <c r="AC29" s="92">
        <f>IF(ISBLANK(Výsledky!$EL$3),"",Výsledky!EL40)</f>
        <v>20</v>
      </c>
      <c r="AD29" s="92">
        <f>IF(ISBLANK(Výsledky!$ES$3),"",Výsledky!ES40)</f>
        <v>20</v>
      </c>
      <c r="AE29" s="92">
        <f>IF(ISBLANK(Výsledky!$EZ$3),"",Výsledky!EZ40)</f>
        <v>80</v>
      </c>
      <c r="AF29" s="92">
        <f>IF(ISBLANK(Výsledky!$FG$3),"",Výsledky!FG40)</f>
        <v>0</v>
      </c>
      <c r="AG29" s="92" t="str">
        <f>IF(ISBLANK(Výsledky!$FN$3),"",Výsledky!FN40)</f>
        <v>-</v>
      </c>
      <c r="AH29" s="92">
        <f>IF(ISBLANK(Výsledky!$FU$3),"",Výsledky!FU40)</f>
        <v>20</v>
      </c>
      <c r="AI29" s="92">
        <f>IF(ISBLANK(Výsledky!$GB$3),"",Výsledky!GB40)</f>
        <v>50</v>
      </c>
      <c r="AJ29" s="92">
        <f>IF(ISBLANK(Výsledky!$GI$3),"",Výsledky!GI40)</f>
        <v>30</v>
      </c>
      <c r="AK29" s="92">
        <f>IF(ISBLANK(Výsledky!$GP$3),"",Výsledky!GP40)</f>
        <v>0</v>
      </c>
      <c r="AL29" s="92">
        <f>IF(ISBLANK(Výsledky!$GW$3),"",Výsledky!GW40)</f>
        <v>0</v>
      </c>
      <c r="AM29" s="92">
        <f>IF(ISBLANK(Výsledky!$HD$3),"",Výsledky!HD40)</f>
        <v>20</v>
      </c>
      <c r="AN29" s="92" t="str">
        <f>IF(ISBLANK(Výsledky!$HK$3),"",Výsledky!HK40)</f>
        <v>-</v>
      </c>
      <c r="AO29" s="92">
        <f>IF(ISBLANK(Výsledky!$HR$3),"",Výsledky!HR40)</f>
        <v>0</v>
      </c>
      <c r="AP29" s="92" t="str">
        <f>IF(ISBLANK(Výsledky!$HY$3),"",Výsledky!HY40)</f>
        <v/>
      </c>
      <c r="AQ29" s="92" t="str">
        <f>IF(ISBLANK(Výsledky!$IF$3),"",Výsledky!IF40)</f>
        <v>-</v>
      </c>
      <c r="AR29" s="92" t="str">
        <f>IF(ISBLANK(Výsledky!$IM$3),"",Výsledky!IM40)</f>
        <v/>
      </c>
      <c r="AS29" s="92" t="str">
        <f>IF(ISBLANK(Výsledky!$IT$3),"",Výsledky!IT40)</f>
        <v>-</v>
      </c>
      <c r="AT29" s="92">
        <f>IF(ISBLANK(Výsledky!$JA$3),"",Výsledky!JA40)</f>
        <v>0</v>
      </c>
      <c r="AU29" s="92">
        <f>IF(ISBLANK(Výsledky!$JH$3),"",Výsledky!JH40)</f>
        <v>20</v>
      </c>
      <c r="AV29" s="92">
        <f>IF(ISBLANK(Výsledky!$JO$3),"",Výsledky!JO40)</f>
        <v>0</v>
      </c>
      <c r="AW29" s="92">
        <f>IF(ISBLANK(Výsledky!$JV$3),"",Výsledky!JV40)</f>
        <v>0</v>
      </c>
      <c r="AX29" s="92" t="str">
        <f>IF(ISBLANK(Výsledky!$KC$3),"",Výsledky!KC40)</f>
        <v/>
      </c>
      <c r="AY29" s="92" t="str">
        <f>IF(ISBLANK(Výsledky!$KJ$3),"",Výsledky!KJ40)</f>
        <v/>
      </c>
      <c r="AZ29" s="92">
        <f>IF(ISBLANK(Výsledky!$KQ$3),"",Výsledky!KQ40)</f>
        <v>40</v>
      </c>
      <c r="BA29" s="92">
        <f>IF(ISBLANK(Výsledky!$KX$3),"",Výsledky!KX40)</f>
        <v>0</v>
      </c>
      <c r="BB29" s="92" t="str">
        <f>IF(ISBLANK(Výsledky!$LE$3),"",Výsledky!LE40)</f>
        <v>-</v>
      </c>
      <c r="BC29" s="92">
        <f>IF(ISBLANK(Výsledky!$LL$3),"",Výsledky!LL40)</f>
        <v>40</v>
      </c>
      <c r="BD29" s="92" t="str">
        <f>IF(ISBLANK(Výsledky!$LS$3),"",Výsledky!LS40)</f>
        <v/>
      </c>
      <c r="BE29" s="92">
        <f>IF(ISBLANK(Výsledky!$LZ$3),"",Výsledky!LZ40)</f>
        <v>20</v>
      </c>
      <c r="BF29" s="92">
        <f>IF(ISBLANK(Výsledky!$MG$3),"",Výsledky!MG40)</f>
        <v>0</v>
      </c>
      <c r="BG29" s="92" t="str">
        <f>IF(ISBLANK(Výsledky!$MN$3),"",Výsledky!MN40)</f>
        <v/>
      </c>
      <c r="BH29" s="92">
        <f>IF(ISBLANK(Výsledky!$MU$3),"",Výsledky!MU40)</f>
        <v>40</v>
      </c>
      <c r="BI29" s="92" t="str">
        <f>IF(ISBLANK(Výsledky!$NB$3),"",Výsledky!NB40)</f>
        <v/>
      </c>
      <c r="BJ29" s="92" t="str">
        <f>IF(ISBLANK(Výsledky!$NI$3),"",Výsledky!NI40)</f>
        <v>-</v>
      </c>
      <c r="BK29" s="92" t="str">
        <f>IF(ISBLANK(Výsledky!$NP$3),"",Výsledky!NP40)</f>
        <v/>
      </c>
      <c r="BL29" s="92">
        <f>IF(ISBLANK(Výsledky!$NW$3),"",Výsledky!NW40)</f>
        <v>10</v>
      </c>
      <c r="BM29" s="92">
        <f>IF(ISBLANK(Výsledky!$OD$3),"",Výsledky!OD40)</f>
        <v>70</v>
      </c>
      <c r="BN29" s="92">
        <f>IF(ISBLANK(Výsledky!$OK$3),"",Výsledky!OK40)</f>
        <v>40</v>
      </c>
      <c r="BO29" s="92" t="str">
        <f>IF(ISBLANK(Výsledky!$OR$3),"",Výsledky!OR40)</f>
        <v/>
      </c>
      <c r="BP29" s="92">
        <f>IF(ISBLANK(Výsledky!$OY$3),"",Výsledky!OY40)</f>
        <v>30</v>
      </c>
      <c r="BQ29" s="92" t="str">
        <f>IF(ISBLANK(Výsledky!$PF$3),"",Výsledky!PF40)</f>
        <v/>
      </c>
      <c r="BR29" s="92">
        <f>IF(ISBLANK(Výsledky!$PM$3),"",Výsledky!PM40)</f>
        <v>30</v>
      </c>
      <c r="BS29" s="92" t="str">
        <f>IF(ISBLANK(Výsledky!$PT$3),"",Výsledky!PT40)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>
        <f t="shared" si="47"/>
        <v>39</v>
      </c>
      <c r="DU29" s="10">
        <f t="shared" si="48"/>
        <v>39</v>
      </c>
      <c r="DV29" s="10" t="e">
        <f t="shared" si="49"/>
        <v>#N/A</v>
      </c>
      <c r="DW29" s="10">
        <f t="shared" si="50"/>
        <v>38</v>
      </c>
      <c r="DX29" s="10" t="e">
        <f t="shared" si="51"/>
        <v>#N/A</v>
      </c>
      <c r="DY29" s="10">
        <f t="shared" si="52"/>
        <v>36</v>
      </c>
      <c r="DZ29" s="10" t="e">
        <f t="shared" si="53"/>
        <v>#N/A</v>
      </c>
      <c r="EA29" s="10">
        <f t="shared" si="54"/>
        <v>33</v>
      </c>
      <c r="EB29" s="10">
        <f t="shared" si="55"/>
        <v>35</v>
      </c>
      <c r="EC29" s="10">
        <f t="shared" si="56"/>
        <v>34</v>
      </c>
      <c r="ED29" s="10" t="e">
        <f t="shared" si="57"/>
        <v>#N/A</v>
      </c>
      <c r="EE29" s="10">
        <f t="shared" si="58"/>
        <v>33</v>
      </c>
      <c r="EF29" s="10" t="e">
        <f t="shared" si="59"/>
        <v>#N/A</v>
      </c>
      <c r="EG29" s="10">
        <f t="shared" si="60"/>
        <v>33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 ht="15" x14ac:dyDescent="0.2">
      <c r="A30" s="1"/>
      <c r="B30" s="117" t="s">
        <v>120</v>
      </c>
      <c r="C30" s="113">
        <f>Tipy!A64</f>
        <v>19</v>
      </c>
      <c r="D30" s="108" t="str">
        <f>IF(Tipy!B64="","",Tipy!B64)</f>
        <v>Roman9YNWA</v>
      </c>
      <c r="E30" s="109">
        <f>SUM(F30:J30)</f>
        <v>1060</v>
      </c>
      <c r="F30" s="104">
        <f>IF(ISBLANK(Výsledky!$I$3),"-",SUM(K30:P30,R30,T30:U30,W30,Y30:AA30,AC30,AE30,AG30,AI30:AK30,AN30:AO30,AS30:AT30,AV30:AW30,AZ30,BB30:BC30,BE30:BF30,BH30,BJ30,BL30:BN30,BP30,BR30:BS30))</f>
        <v>810</v>
      </c>
      <c r="G30" s="90">
        <f>IF(ISBLANK(Výsledky!$BF$3),"-",SUM(Q30,V30,X30,S30,AB30,AD30,AU30,BA30,BG30,BI30,BO30,BQ30,BU30))</f>
        <v>210</v>
      </c>
      <c r="H30" s="90">
        <f>IF(ISBLANK(Výsledky!$FG$3),"-",SUM(AF30,AH30,AP30,AR30,AX30))</f>
        <v>0</v>
      </c>
      <c r="I30" s="93">
        <f>IF(ISBLANK(Výsledky!$GW$3),"-",SUM(AL30,AM30,AQ30,AY30,BD30,BK30,BT30))</f>
        <v>20</v>
      </c>
      <c r="J30" s="94">
        <f>IF(ISBLANK(Výsledky!$I$3),"",Výsledky!I70)</f>
        <v>20</v>
      </c>
      <c r="K30" s="92">
        <f>IF(ISBLANK(Výsledky!$P$3),"",Výsledky!P70)</f>
        <v>30</v>
      </c>
      <c r="L30" s="92">
        <f>IF(ISBLANK(Výsledky!$W$3),"",Výsledky!W70)</f>
        <v>10</v>
      </c>
      <c r="M30" s="92">
        <f>IF(ISBLANK(Výsledky!$AD$3),"",Výsledky!AD70)</f>
        <v>0</v>
      </c>
      <c r="N30" s="92">
        <f>IF(ISBLANK(Výsledky!$AK$3),"",Výsledky!AK70)</f>
        <v>40</v>
      </c>
      <c r="O30" s="92">
        <f>IF(ISBLANK(Výsledky!$AR$3),"",Výsledky!AR70)</f>
        <v>60</v>
      </c>
      <c r="P30" s="92">
        <f>IF(ISBLANK(Výsledky!$AY$3),"",Výsledky!AY70)</f>
        <v>0</v>
      </c>
      <c r="Q30" s="92">
        <f>IF(ISBLANK(Výsledky!$BF$3),"",Výsledky!BF70)</f>
        <v>0</v>
      </c>
      <c r="R30" s="92">
        <f>IF(ISBLANK(Výsledky!$BM$3),"",Výsledky!BM70)</f>
        <v>50</v>
      </c>
      <c r="S30" s="92">
        <f>IF(ISBLANK(Výsledky!$BT$3),"",Výsledky!BT70)</f>
        <v>60</v>
      </c>
      <c r="T30" s="92" t="str">
        <f>IF(ISBLANK(Výsledky!$CA$3),"",Výsledky!CA70)</f>
        <v>-</v>
      </c>
      <c r="U30" s="92">
        <f>IF(ISBLANK(Výsledky!$CH$3),"",Výsledky!CH70)</f>
        <v>0</v>
      </c>
      <c r="V30" s="92">
        <f>IF(ISBLANK(Výsledky!$CO$3),"",Výsledky!CO70)</f>
        <v>40</v>
      </c>
      <c r="W30" s="92">
        <f>IF(ISBLANK(Výsledky!$CV$3),"",Výsledky!CV70)</f>
        <v>20</v>
      </c>
      <c r="X30" s="92">
        <f>IF(ISBLANK(Výsledky!$DC$3),"",Výsledky!DC70)</f>
        <v>60</v>
      </c>
      <c r="Y30" s="92">
        <f>IF(ISBLANK(Výsledky!$DJ$3),"",Výsledky!DJ70)</f>
        <v>0</v>
      </c>
      <c r="Z30" s="92">
        <f>IF(ISBLANK(Výsledky!$DQ$3),"",Výsledky!DQ70)</f>
        <v>40</v>
      </c>
      <c r="AA30" s="92">
        <f>IF(ISBLANK(Výsledky!$DX$3),"",Výsledky!DX70)</f>
        <v>0</v>
      </c>
      <c r="AB30" s="92">
        <f>IF(ISBLANK(Výsledky!$EE$3),"",Výsledky!EE70)</f>
        <v>40</v>
      </c>
      <c r="AC30" s="92">
        <f>IF(ISBLANK(Výsledky!$EL$3),"",Výsledky!EL70)</f>
        <v>0</v>
      </c>
      <c r="AD30" s="92">
        <f>IF(ISBLANK(Výsledky!$ES$3),"",Výsledky!ES70)</f>
        <v>0</v>
      </c>
      <c r="AE30" s="92">
        <f>IF(ISBLANK(Výsledky!$EZ$3),"",Výsledky!EZ70)</f>
        <v>30</v>
      </c>
      <c r="AF30" s="92">
        <f>IF(ISBLANK(Výsledky!$FG$3),"",Výsledky!FG70)</f>
        <v>0</v>
      </c>
      <c r="AG30" s="92">
        <f>IF(ISBLANK(Výsledky!$FN$3),"",Výsledky!FN70)</f>
        <v>50</v>
      </c>
      <c r="AH30" s="92">
        <f>IF(ISBLANK(Výsledky!$FU$3),"",Výsledky!FU70)</f>
        <v>0</v>
      </c>
      <c r="AI30" s="92">
        <f>IF(ISBLANK(Výsledky!$GB$3),"",Výsledky!GB70)</f>
        <v>50</v>
      </c>
      <c r="AJ30" s="92">
        <f>IF(ISBLANK(Výsledky!$GI$3),"",Výsledky!GI70)</f>
        <v>30</v>
      </c>
      <c r="AK30" s="92">
        <f>IF(ISBLANK(Výsledky!$GP$3),"",Výsledky!GP70)</f>
        <v>0</v>
      </c>
      <c r="AL30" s="92">
        <f>IF(ISBLANK(Výsledky!$GW$3),"",Výsledky!GW70)</f>
        <v>20</v>
      </c>
      <c r="AM30" s="92">
        <f>IF(ISBLANK(Výsledky!$HD$3),"",Výsledky!HD70)</f>
        <v>0</v>
      </c>
      <c r="AN30" s="92">
        <f>IF(ISBLANK(Výsledky!$HK$3),"",Výsledky!HK70)</f>
        <v>0</v>
      </c>
      <c r="AO30" s="92">
        <f>IF(ISBLANK(Výsledky!$HR$3),"",Výsledky!HR70)</f>
        <v>0</v>
      </c>
      <c r="AP30" s="92" t="str">
        <f>IF(ISBLANK(Výsledky!$HY$3),"",Výsledky!HY70)</f>
        <v/>
      </c>
      <c r="AQ30" s="92" t="str">
        <f>IF(ISBLANK(Výsledky!$IF$3),"",Výsledky!IF70)</f>
        <v>-</v>
      </c>
      <c r="AR30" s="92" t="str">
        <f>IF(ISBLANK(Výsledky!$IM$3),"",Výsledky!IM70)</f>
        <v/>
      </c>
      <c r="AS30" s="92">
        <f>IF(ISBLANK(Výsledky!$IT$3),"",Výsledky!IT70)</f>
        <v>0</v>
      </c>
      <c r="AT30" s="92">
        <f>IF(ISBLANK(Výsledky!$JA$3),"",Výsledky!JA70)</f>
        <v>60</v>
      </c>
      <c r="AU30" s="92" t="str">
        <f>IF(ISBLANK(Výsledky!$JH$3),"",Výsledky!JH70)</f>
        <v>-</v>
      </c>
      <c r="AV30" s="92">
        <f>IF(ISBLANK(Výsledky!$JO$3),"",Výsledky!JO70)</f>
        <v>20</v>
      </c>
      <c r="AW30" s="92">
        <f>IF(ISBLANK(Výsledky!$JV$3),"",Výsledky!JV70)</f>
        <v>0</v>
      </c>
      <c r="AX30" s="92" t="str">
        <f>IF(ISBLANK(Výsledky!$KC$3),"",Výsledky!KC70)</f>
        <v/>
      </c>
      <c r="AY30" s="92" t="str">
        <f>IF(ISBLANK(Výsledky!$KJ$3),"",Výsledky!KJ70)</f>
        <v/>
      </c>
      <c r="AZ30" s="92">
        <f>IF(ISBLANK(Výsledky!$KQ$3),"",Výsledky!KQ70)</f>
        <v>40</v>
      </c>
      <c r="BA30" s="92">
        <f>IF(ISBLANK(Výsledky!$KX$3),"",Výsledky!KX70)</f>
        <v>10</v>
      </c>
      <c r="BB30" s="92">
        <f>IF(ISBLANK(Výsledky!$LE$3),"",Výsledky!LE70)</f>
        <v>0</v>
      </c>
      <c r="BC30" s="92" t="str">
        <f>IF(ISBLANK(Výsledky!$LL$3),"",Výsledky!LL70)</f>
        <v>-</v>
      </c>
      <c r="BD30" s="92" t="str">
        <f>IF(ISBLANK(Výsledky!$LS$3),"",Výsledky!LS70)</f>
        <v/>
      </c>
      <c r="BE30" s="92">
        <f>IF(ISBLANK(Výsledky!$LZ$3),"",Výsledky!LZ70)</f>
        <v>20</v>
      </c>
      <c r="BF30" s="92">
        <f>IF(ISBLANK(Výsledky!$MG$3),"",Výsledky!MG70)</f>
        <v>20</v>
      </c>
      <c r="BG30" s="92" t="str">
        <f>IF(ISBLANK(Výsledky!$MN$3),"",Výsledky!MN70)</f>
        <v/>
      </c>
      <c r="BH30" s="92">
        <f>IF(ISBLANK(Výsledky!$MU$3),"",Výsledky!MU70)</f>
        <v>40</v>
      </c>
      <c r="BI30" s="92" t="str">
        <f>IF(ISBLANK(Výsledky!$NB$3),"",Výsledky!NB70)</f>
        <v/>
      </c>
      <c r="BJ30" s="92">
        <f>IF(ISBLANK(Výsledky!$NI$3),"",Výsledky!NI70)</f>
        <v>70</v>
      </c>
      <c r="BK30" s="92" t="str">
        <f>IF(ISBLANK(Výsledky!$NP$3),"",Výsledky!NP70)</f>
        <v/>
      </c>
      <c r="BL30" s="92">
        <f>IF(ISBLANK(Výsledky!$NW$3),"",Výsledky!NW70)</f>
        <v>60</v>
      </c>
      <c r="BM30" s="92">
        <f>IF(ISBLANK(Výsledky!$OD$3),"",Výsledky!OD70)</f>
        <v>70</v>
      </c>
      <c r="BN30" s="92" t="str">
        <f>IF(ISBLANK(Výsledky!$OK$3),"",Výsledky!OK70)</f>
        <v>-</v>
      </c>
      <c r="BO30" s="92" t="str">
        <f>IF(ISBLANK(Výsledky!$OR$3),"",Výsledky!OR70)</f>
        <v/>
      </c>
      <c r="BP30" s="92" t="str">
        <f>IF(ISBLANK(Výsledky!$OY$3),"",Výsledky!OY70)</f>
        <v>-</v>
      </c>
      <c r="BQ30" s="92" t="str">
        <f>IF(ISBLANK(Výsledky!$PF$3),"",Výsledky!PF70)</f>
        <v/>
      </c>
      <c r="BR30" s="92" t="str">
        <f>IF(ISBLANK(Výsledky!$PM$3),"",Výsledky!PM70)</f>
        <v>-</v>
      </c>
      <c r="BS30" s="92" t="str">
        <f>IF(ISBLANK(Výsledky!$PT$3),"",Výsledky!PT70)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>
        <f t="shared" si="47"/>
        <v>40</v>
      </c>
      <c r="DU30" s="10">
        <f t="shared" si="48"/>
        <v>40</v>
      </c>
      <c r="DV30" s="10" t="e">
        <f t="shared" si="49"/>
        <v>#N/A</v>
      </c>
      <c r="DW30" s="10">
        <f t="shared" si="50"/>
        <v>40</v>
      </c>
      <c r="DX30" s="10" t="e">
        <f t="shared" si="51"/>
        <v>#N/A</v>
      </c>
      <c r="DY30" s="10">
        <f t="shared" si="52"/>
        <v>40</v>
      </c>
      <c r="DZ30" s="10" t="e">
        <f t="shared" si="53"/>
        <v>#N/A</v>
      </c>
      <c r="EA30" s="10">
        <f t="shared" si="54"/>
        <v>36</v>
      </c>
      <c r="EB30" s="10">
        <f t="shared" si="55"/>
        <v>33</v>
      </c>
      <c r="EC30" s="10">
        <f t="shared" si="56"/>
        <v>32</v>
      </c>
      <c r="ED30" s="10" t="e">
        <f t="shared" si="57"/>
        <v>#N/A</v>
      </c>
      <c r="EE30" s="10">
        <f t="shared" si="58"/>
        <v>32</v>
      </c>
      <c r="EF30" s="10" t="e">
        <f t="shared" si="59"/>
        <v>#N/A</v>
      </c>
      <c r="EG30" s="10">
        <f t="shared" si="60"/>
        <v>32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 ht="15" x14ac:dyDescent="0.2">
      <c r="A31" s="1"/>
      <c r="B31" s="117" t="s">
        <v>121</v>
      </c>
      <c r="C31" s="113">
        <f>Tipy!A7</f>
        <v>32</v>
      </c>
      <c r="D31" s="108" t="str">
        <f>IF(Tipy!B7="","",Tipy!B7)</f>
        <v>Alex LFC</v>
      </c>
      <c r="E31" s="109">
        <f>SUM(F31:J31)</f>
        <v>1060</v>
      </c>
      <c r="F31" s="104">
        <f>IF(ISBLANK(Výsledky!$I$3),"-",SUM(K31:P31,R31,T31:U31,W31,Y31:AA31,AC31,AE31,AG31,AI31:AK31,AN31:AO31,AS31:AT31,AV31:AW31,AZ31,BB31:BC31,BE31:BF31,BH31,BJ31,BL31:BN31,BP31,BR31:BS31))</f>
        <v>800</v>
      </c>
      <c r="G31" s="90">
        <f>IF(ISBLANK(Výsledky!$BF$3),"-",SUM(Q31,V31,X31,S31,AB31,AD31,AU31,BA31,BG31,BI31,BO31,BQ31,BU31))</f>
        <v>150</v>
      </c>
      <c r="H31" s="90">
        <f>IF(ISBLANK(Výsledky!$FG$3),"-",SUM(AF31,AH31,AP31,AR31,AX31))</f>
        <v>40</v>
      </c>
      <c r="I31" s="93">
        <f>IF(ISBLANK(Výsledky!$GW$3),"-",SUM(AL31,AM31,AQ31,AY31,BD31,BK31,BT31))</f>
        <v>30</v>
      </c>
      <c r="J31" s="94">
        <f>IF(ISBLANK(Výsledky!$I$3),"",Výsledky!I13)</f>
        <v>40</v>
      </c>
      <c r="K31" s="92">
        <f>IF(ISBLANK(Výsledky!$P$3),"",Výsledky!P13)</f>
        <v>20</v>
      </c>
      <c r="L31" s="92">
        <f>IF(ISBLANK(Výsledky!$W$3),"",Výsledky!W13)</f>
        <v>0</v>
      </c>
      <c r="M31" s="92">
        <f>IF(ISBLANK(Výsledky!$AD$3),"",Výsledky!AD13)</f>
        <v>20</v>
      </c>
      <c r="N31" s="92">
        <f>IF(ISBLANK(Výsledky!$AK$3),"",Výsledky!AK13)</f>
        <v>20</v>
      </c>
      <c r="O31" s="92">
        <f>IF(ISBLANK(Výsledky!$AR$3),"",Výsledky!AR13)</f>
        <v>60</v>
      </c>
      <c r="P31" s="92">
        <f>IF(ISBLANK(Výsledky!$AY$3),"",Výsledky!AY13)</f>
        <v>0</v>
      </c>
      <c r="Q31" s="92">
        <f>IF(ISBLANK(Výsledky!$BF$3),"",Výsledky!BF13)</f>
        <v>0</v>
      </c>
      <c r="R31" s="92">
        <f>IF(ISBLANK(Výsledky!$BM$3),"",Výsledky!BM13)</f>
        <v>30</v>
      </c>
      <c r="S31" s="92">
        <f>IF(ISBLANK(Výsledky!$BT$3),"",Výsledky!BT13)</f>
        <v>40</v>
      </c>
      <c r="T31" s="92" t="str">
        <f>IF(ISBLANK(Výsledky!$CA$3),"",Výsledky!CA13)</f>
        <v>-</v>
      </c>
      <c r="U31" s="92">
        <f>IF(ISBLANK(Výsledky!$CH$3),"",Výsledky!CH13)</f>
        <v>20</v>
      </c>
      <c r="V31" s="92" t="str">
        <f>IF(ISBLANK(Výsledky!$CO$3),"",Výsledky!CO13)</f>
        <v>-</v>
      </c>
      <c r="W31" s="92">
        <f>IF(ISBLANK(Výsledky!$CV$3),"",Výsledky!CV13)</f>
        <v>30</v>
      </c>
      <c r="X31" s="92">
        <f>IF(ISBLANK(Výsledky!$DC$3),"",Výsledky!DC13)</f>
        <v>60</v>
      </c>
      <c r="Y31" s="92">
        <f>IF(ISBLANK(Výsledky!$DJ$3),"",Výsledky!DJ13)</f>
        <v>0</v>
      </c>
      <c r="Z31" s="92">
        <f>IF(ISBLANK(Výsledky!$DQ$3),"",Výsledky!DQ13)</f>
        <v>10</v>
      </c>
      <c r="AA31" s="92">
        <f>IF(ISBLANK(Výsledky!$DX$3),"",Výsledky!DX13)</f>
        <v>0</v>
      </c>
      <c r="AB31" s="92">
        <f>IF(ISBLANK(Výsledky!$EE$3),"",Výsledky!EE13)</f>
        <v>40</v>
      </c>
      <c r="AC31" s="92">
        <f>IF(ISBLANK(Výsledky!$EL$3),"",Výsledky!EL13)</f>
        <v>30</v>
      </c>
      <c r="AD31" s="92">
        <f>IF(ISBLANK(Výsledky!$ES$3),"",Výsledky!ES13)</f>
        <v>0</v>
      </c>
      <c r="AE31" s="92">
        <f>IF(ISBLANK(Výsledky!$EZ$3),"",Výsledky!EZ13)</f>
        <v>30</v>
      </c>
      <c r="AF31" s="92">
        <f>IF(ISBLANK(Výsledky!$FG$3),"",Výsledky!FG13)</f>
        <v>0</v>
      </c>
      <c r="AG31" s="92">
        <f>IF(ISBLANK(Výsledky!$FN$3),"",Výsledky!FN13)</f>
        <v>40</v>
      </c>
      <c r="AH31" s="92">
        <f>IF(ISBLANK(Výsledky!$FU$3),"",Výsledky!FU13)</f>
        <v>40</v>
      </c>
      <c r="AI31" s="92">
        <f>IF(ISBLANK(Výsledky!$GB$3),"",Výsledky!GB13)</f>
        <v>20</v>
      </c>
      <c r="AJ31" s="92" t="str">
        <f>IF(ISBLANK(Výsledky!$GI$3),"",Výsledky!GI13)</f>
        <v>-</v>
      </c>
      <c r="AK31" s="92">
        <f>IF(ISBLANK(Výsledky!$GP$3),"",Výsledky!GP13)</f>
        <v>0</v>
      </c>
      <c r="AL31" s="92">
        <f>IF(ISBLANK(Výsledky!$GW$3),"",Výsledky!GW13)</f>
        <v>20</v>
      </c>
      <c r="AM31" s="92">
        <f>IF(ISBLANK(Výsledky!$HD$3),"",Výsledky!HD13)</f>
        <v>10</v>
      </c>
      <c r="AN31" s="92">
        <f>IF(ISBLANK(Výsledky!$HK$3),"",Výsledky!HK13)</f>
        <v>0</v>
      </c>
      <c r="AO31" s="92" t="str">
        <f>IF(ISBLANK(Výsledky!$HR$3),"",Výsledky!HR13)</f>
        <v>-</v>
      </c>
      <c r="AP31" s="92" t="str">
        <f>IF(ISBLANK(Výsledky!$HY$3),"",Výsledky!HY13)</f>
        <v/>
      </c>
      <c r="AQ31" s="92">
        <f>IF(ISBLANK(Výsledky!$IF$3),"",Výsledky!IF13)</f>
        <v>0</v>
      </c>
      <c r="AR31" s="92" t="str">
        <f>IF(ISBLANK(Výsledky!$IM$3),"",Výsledky!IM13)</f>
        <v/>
      </c>
      <c r="AS31" s="92">
        <f>IF(ISBLANK(Výsledky!$IT$3),"",Výsledky!IT13)</f>
        <v>0</v>
      </c>
      <c r="AT31" s="92">
        <f>IF(ISBLANK(Výsledky!$JA$3),"",Výsledky!JA13)</f>
        <v>50</v>
      </c>
      <c r="AU31" s="92">
        <f>IF(ISBLANK(Výsledky!$JH$3),"",Výsledky!JH13)</f>
        <v>0</v>
      </c>
      <c r="AV31" s="92">
        <f>IF(ISBLANK(Výsledky!$JO$3),"",Výsledky!JO13)</f>
        <v>50</v>
      </c>
      <c r="AW31" s="92">
        <f>IF(ISBLANK(Výsledky!$JV$3),"",Výsledky!JV13)</f>
        <v>0</v>
      </c>
      <c r="AX31" s="92" t="str">
        <f>IF(ISBLANK(Výsledky!$KC$3),"",Výsledky!KC13)</f>
        <v/>
      </c>
      <c r="AY31" s="92" t="str">
        <f>IF(ISBLANK(Výsledky!$KJ$3),"",Výsledky!KJ13)</f>
        <v/>
      </c>
      <c r="AZ31" s="92">
        <f>IF(ISBLANK(Výsledky!$KQ$3),"",Výsledky!KQ13)</f>
        <v>40</v>
      </c>
      <c r="BA31" s="92">
        <f>IF(ISBLANK(Výsledky!$KX$3),"",Výsledky!KX13)</f>
        <v>10</v>
      </c>
      <c r="BB31" s="92">
        <f>IF(ISBLANK(Výsledky!$LE$3),"",Výsledky!LE13)</f>
        <v>0</v>
      </c>
      <c r="BC31" s="92" t="str">
        <f>IF(ISBLANK(Výsledky!$LL$3),"",Výsledky!LL13)</f>
        <v>-</v>
      </c>
      <c r="BD31" s="92" t="str">
        <f>IF(ISBLANK(Výsledky!$LS$3),"",Výsledky!LS13)</f>
        <v/>
      </c>
      <c r="BE31" s="92">
        <f>IF(ISBLANK(Výsledky!$LZ$3),"",Výsledky!LZ13)</f>
        <v>0</v>
      </c>
      <c r="BF31" s="92">
        <f>IF(ISBLANK(Výsledky!$MG$3),"",Výsledky!MG13)</f>
        <v>20</v>
      </c>
      <c r="BG31" s="92" t="str">
        <f>IF(ISBLANK(Výsledky!$MN$3),"",Výsledky!MN13)</f>
        <v/>
      </c>
      <c r="BH31" s="92">
        <f>IF(ISBLANK(Výsledky!$MU$3),"",Výsledky!MU13)</f>
        <v>60</v>
      </c>
      <c r="BI31" s="92" t="str">
        <f>IF(ISBLANK(Výsledky!$NB$3),"",Výsledky!NB13)</f>
        <v/>
      </c>
      <c r="BJ31" s="92">
        <f>IF(ISBLANK(Výsledky!$NI$3),"",Výsledky!NI13)</f>
        <v>50</v>
      </c>
      <c r="BK31" s="92" t="str">
        <f>IF(ISBLANK(Výsledky!$NP$3),"",Výsledky!NP13)</f>
        <v/>
      </c>
      <c r="BL31" s="92">
        <f>IF(ISBLANK(Výsledky!$NW$3),"",Výsledky!NW13)</f>
        <v>60</v>
      </c>
      <c r="BM31" s="92">
        <f>IF(ISBLANK(Výsledky!$OD$3),"",Výsledky!OD13)</f>
        <v>70</v>
      </c>
      <c r="BN31" s="92">
        <f>IF(ISBLANK(Výsledky!$OK$3),"",Výsledky!OK13)</f>
        <v>30</v>
      </c>
      <c r="BO31" s="92" t="str">
        <f>IF(ISBLANK(Výsledky!$OR$3),"",Výsledky!OR13)</f>
        <v/>
      </c>
      <c r="BP31" s="92">
        <f>IF(ISBLANK(Výsledky!$OY$3),"",Výsledky!OY13)</f>
        <v>40</v>
      </c>
      <c r="BQ31" s="92" t="str">
        <f>IF(ISBLANK(Výsledky!$PF$3),"",Výsledky!PF13)</f>
        <v/>
      </c>
      <c r="BR31" s="92" t="str">
        <f>IF(ISBLANK(Výsledky!$PM$3),"",Výsledky!PM13)</f>
        <v>-</v>
      </c>
      <c r="BS31" s="92" t="str">
        <f>IF(ISBLANK(Výsledky!$PT$3),"",Výsledky!PT13)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>
        <f t="shared" si="47"/>
        <v>24</v>
      </c>
      <c r="DU31" s="10">
        <f t="shared" si="48"/>
        <v>26</v>
      </c>
      <c r="DV31" s="10" t="e">
        <f t="shared" si="49"/>
        <v>#N/A</v>
      </c>
      <c r="DW31" s="10">
        <f t="shared" si="50"/>
        <v>27</v>
      </c>
      <c r="DX31" s="10" t="e">
        <f t="shared" si="51"/>
        <v>#N/A</v>
      </c>
      <c r="DY31" s="10">
        <f t="shared" si="52"/>
        <v>31</v>
      </c>
      <c r="DZ31" s="10" t="e">
        <f t="shared" si="53"/>
        <v>#N/A</v>
      </c>
      <c r="EA31" s="10">
        <f t="shared" si="54"/>
        <v>32</v>
      </c>
      <c r="EB31" s="10">
        <f t="shared" si="55"/>
        <v>29</v>
      </c>
      <c r="EC31" s="10">
        <f t="shared" si="56"/>
        <v>29</v>
      </c>
      <c r="ED31" s="10" t="e">
        <f t="shared" si="57"/>
        <v>#N/A</v>
      </c>
      <c r="EE31" s="10">
        <f t="shared" si="58"/>
        <v>29</v>
      </c>
      <c r="EF31" s="10" t="e">
        <f t="shared" si="59"/>
        <v>#N/A</v>
      </c>
      <c r="EG31" s="10">
        <f t="shared" si="60"/>
        <v>27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 ht="15" x14ac:dyDescent="0.2">
      <c r="A32" s="1"/>
      <c r="B32" s="117" t="s">
        <v>122</v>
      </c>
      <c r="C32" s="113">
        <f>Tipy!A38</f>
        <v>34</v>
      </c>
      <c r="D32" s="108" t="str">
        <f>IF(Tipy!B38="","",Tipy!B38)</f>
        <v>Lukáš</v>
      </c>
      <c r="E32" s="109">
        <f>SUM(F32:J32)</f>
        <v>970</v>
      </c>
      <c r="F32" s="104">
        <f>IF(ISBLANK(Výsledky!$I$3),"-",SUM(K32:P32,R32,T32:U32,W32,Y32:AA32,AC32,AE32,AG32,AI32:AK32,AN32:AO32,AS32:AT32,AV32:AW32,AZ32,BB32:BC32,BE32:BF32,BH32,BJ32,BL32:BN32,BP32,BR32:BS32))</f>
        <v>740</v>
      </c>
      <c r="G32" s="90">
        <f>IF(ISBLANK(Výsledky!$BF$3),"-",SUM(Q32,V32,X32,S32,AB32,AD32,AU32,BA32,BG32,BI32,BO32,BQ32,BU32))</f>
        <v>170</v>
      </c>
      <c r="H32" s="90">
        <f>IF(ISBLANK(Výsledky!$FG$3),"-",SUM(AF32,AH32,AP32,AR32,AX32))</f>
        <v>0</v>
      </c>
      <c r="I32" s="93">
        <f>IF(ISBLANK(Výsledky!$GW$3),"-",SUM(AL32,AM32,AQ32,AY32,BD32,BK32,BT32))</f>
        <v>40</v>
      </c>
      <c r="J32" s="94">
        <f>IF(ISBLANK(Výsledky!$I$3),"",Výsledky!I44)</f>
        <v>20</v>
      </c>
      <c r="K32" s="92">
        <f>IF(ISBLANK(Výsledky!$P$3),"",Výsledky!P44)</f>
        <v>20</v>
      </c>
      <c r="L32" s="92">
        <f>IF(ISBLANK(Výsledky!$W$3),"",Výsledky!W44)</f>
        <v>0</v>
      </c>
      <c r="M32" s="92">
        <f>IF(ISBLANK(Výsledky!$AD$3),"",Výsledky!AD44)</f>
        <v>20</v>
      </c>
      <c r="N32" s="92">
        <f>IF(ISBLANK(Výsledky!$AK$3),"",Výsledky!AK44)</f>
        <v>20</v>
      </c>
      <c r="O32" s="92">
        <f>IF(ISBLANK(Výsledky!$AR$3),"",Výsledky!AR44)</f>
        <v>60</v>
      </c>
      <c r="P32" s="92">
        <f>IF(ISBLANK(Výsledky!$AY$3),"",Výsledky!AY44)</f>
        <v>0</v>
      </c>
      <c r="Q32" s="92">
        <f>IF(ISBLANK(Výsledky!$BF$3),"",Výsledky!BF44)</f>
        <v>0</v>
      </c>
      <c r="R32" s="92">
        <f>IF(ISBLANK(Výsledky!$BM$3),"",Výsledky!BM44)</f>
        <v>100</v>
      </c>
      <c r="S32" s="92" t="str">
        <f>IF(ISBLANK(Výsledky!$BT$3),"",Výsledky!BT44)</f>
        <v>-</v>
      </c>
      <c r="T32" s="92" t="str">
        <f>IF(ISBLANK(Výsledky!$CA$3),"",Výsledky!CA44)</f>
        <v>-</v>
      </c>
      <c r="U32" s="92">
        <f>IF(ISBLANK(Výsledky!$CH$3),"",Výsledky!CH44)</f>
        <v>20</v>
      </c>
      <c r="V32" s="92">
        <f>IF(ISBLANK(Výsledky!$CO$3),"",Výsledky!CO44)</f>
        <v>30</v>
      </c>
      <c r="W32" s="92" t="str">
        <f>IF(ISBLANK(Výsledky!$CV$3),"",Výsledky!CV44)</f>
        <v>-</v>
      </c>
      <c r="X32" s="92">
        <f>IF(ISBLANK(Výsledky!$DC$3),"",Výsledky!DC44)</f>
        <v>40</v>
      </c>
      <c r="Y32" s="92">
        <f>IF(ISBLANK(Výsledky!$DJ$3),"",Výsledky!DJ44)</f>
        <v>40</v>
      </c>
      <c r="Z32" s="92" t="str">
        <f>IF(ISBLANK(Výsledky!$DQ$3),"",Výsledky!DQ44)</f>
        <v>-</v>
      </c>
      <c r="AA32" s="92">
        <f>IF(ISBLANK(Výsledky!$DX$3),"",Výsledky!DX44)</f>
        <v>0</v>
      </c>
      <c r="AB32" s="92">
        <f>IF(ISBLANK(Výsledky!$EE$3),"",Výsledky!EE44)</f>
        <v>20</v>
      </c>
      <c r="AC32" s="92">
        <f>IF(ISBLANK(Výsledky!$EL$3),"",Výsledky!EL44)</f>
        <v>20</v>
      </c>
      <c r="AD32" s="92">
        <f>IF(ISBLANK(Výsledky!$ES$3),"",Výsledky!ES44)</f>
        <v>40</v>
      </c>
      <c r="AE32" s="92">
        <f>IF(ISBLANK(Výsledky!$EZ$3),"",Výsledky!EZ44)</f>
        <v>60</v>
      </c>
      <c r="AF32" s="92">
        <f>IF(ISBLANK(Výsledky!$FG$3),"",Výsledky!FG44)</f>
        <v>0</v>
      </c>
      <c r="AG32" s="92">
        <f>IF(ISBLANK(Výsledky!$FN$3),"",Výsledky!FN44)</f>
        <v>30</v>
      </c>
      <c r="AH32" s="92">
        <f>IF(ISBLANK(Výsledky!$FU$3),"",Výsledky!FU44)</f>
        <v>0</v>
      </c>
      <c r="AI32" s="92" t="str">
        <f>IF(ISBLANK(Výsledky!$GB$3),"",Výsledky!GB44)</f>
        <v>-</v>
      </c>
      <c r="AJ32" s="92" t="str">
        <f>IF(ISBLANK(Výsledky!$GI$3),"",Výsledky!GI44)</f>
        <v>-</v>
      </c>
      <c r="AK32" s="92">
        <f>IF(ISBLANK(Výsledky!$GP$3),"",Výsledky!GP44)</f>
        <v>0</v>
      </c>
      <c r="AL32" s="92">
        <f>IF(ISBLANK(Výsledky!$GW$3),"",Výsledky!GW44)</f>
        <v>20</v>
      </c>
      <c r="AM32" s="92" t="str">
        <f>IF(ISBLANK(Výsledky!$HD$3),"",Výsledky!HD44)</f>
        <v>-</v>
      </c>
      <c r="AN32" s="92">
        <f>IF(ISBLANK(Výsledky!$HK$3),"",Výsledky!HK44)</f>
        <v>0</v>
      </c>
      <c r="AO32" s="92" t="str">
        <f>IF(ISBLANK(Výsledky!$HR$3),"",Výsledky!HR44)</f>
        <v>-</v>
      </c>
      <c r="AP32" s="92" t="str">
        <f>IF(ISBLANK(Výsledky!$HY$3),"",Výsledky!HY44)</f>
        <v/>
      </c>
      <c r="AQ32" s="92">
        <f>IF(ISBLANK(Výsledky!$IF$3),"",Výsledky!IF44)</f>
        <v>20</v>
      </c>
      <c r="AR32" s="92" t="str">
        <f>IF(ISBLANK(Výsledky!$IM$3),"",Výsledky!IM44)</f>
        <v/>
      </c>
      <c r="AS32" s="92">
        <f>IF(ISBLANK(Výsledky!$IT$3),"",Výsledky!IT44)</f>
        <v>0</v>
      </c>
      <c r="AT32" s="92">
        <f>IF(ISBLANK(Výsledky!$JA$3),"",Výsledky!JA44)</f>
        <v>30</v>
      </c>
      <c r="AU32" s="92">
        <f>IF(ISBLANK(Výsledky!$JH$3),"",Výsledky!JH44)</f>
        <v>20</v>
      </c>
      <c r="AV32" s="92">
        <f>IF(ISBLANK(Výsledky!$JO$3),"",Výsledky!JO44)</f>
        <v>40</v>
      </c>
      <c r="AW32" s="92">
        <f>IF(ISBLANK(Výsledky!$JV$3),"",Výsledky!JV44)</f>
        <v>0</v>
      </c>
      <c r="AX32" s="92" t="str">
        <f>IF(ISBLANK(Výsledky!$KC$3),"",Výsledky!KC44)</f>
        <v/>
      </c>
      <c r="AY32" s="92" t="str">
        <f>IF(ISBLANK(Výsledky!$KJ$3),"",Výsledky!KJ44)</f>
        <v/>
      </c>
      <c r="AZ32" s="92">
        <f>IF(ISBLANK(Výsledky!$KQ$3),"",Výsledky!KQ44)</f>
        <v>40</v>
      </c>
      <c r="BA32" s="92">
        <f>IF(ISBLANK(Výsledky!$KX$3),"",Výsledky!KX44)</f>
        <v>20</v>
      </c>
      <c r="BB32" s="92">
        <f>IF(ISBLANK(Výsledky!$LE$3),"",Výsledky!LE44)</f>
        <v>0</v>
      </c>
      <c r="BC32" s="92">
        <f>IF(ISBLANK(Výsledky!$LL$3),"",Výsledky!LL44)</f>
        <v>30</v>
      </c>
      <c r="BD32" s="92" t="str">
        <f>IF(ISBLANK(Výsledky!$LS$3),"",Výsledky!LS44)</f>
        <v/>
      </c>
      <c r="BE32" s="92">
        <f>IF(ISBLANK(Výsledky!$LZ$3),"",Výsledky!LZ44)</f>
        <v>20</v>
      </c>
      <c r="BF32" s="92">
        <f>IF(ISBLANK(Výsledky!$MG$3),"",Výsledky!MG44)</f>
        <v>40</v>
      </c>
      <c r="BG32" s="92" t="str">
        <f>IF(ISBLANK(Výsledky!$MN$3),"",Výsledky!MN44)</f>
        <v/>
      </c>
      <c r="BH32" s="92">
        <f>IF(ISBLANK(Výsledky!$MU$3),"",Výsledky!MU44)</f>
        <v>70</v>
      </c>
      <c r="BI32" s="92" t="str">
        <f>IF(ISBLANK(Výsledky!$NB$3),"",Výsledky!NB44)</f>
        <v/>
      </c>
      <c r="BJ32" s="92" t="str">
        <f>IF(ISBLANK(Výsledky!$NI$3),"",Výsledky!NI44)</f>
        <v>-</v>
      </c>
      <c r="BK32" s="92" t="str">
        <f>IF(ISBLANK(Výsledky!$NP$3),"",Výsledky!NP44)</f>
        <v/>
      </c>
      <c r="BL32" s="92">
        <f>IF(ISBLANK(Výsledky!$NW$3),"",Výsledky!NW44)</f>
        <v>30</v>
      </c>
      <c r="BM32" s="92">
        <f>IF(ISBLANK(Výsledky!$OD$3),"",Výsledky!OD44)</f>
        <v>20</v>
      </c>
      <c r="BN32" s="92">
        <f>IF(ISBLANK(Výsledky!$OK$3),"",Výsledky!OK44)</f>
        <v>30</v>
      </c>
      <c r="BO32" s="92" t="str">
        <f>IF(ISBLANK(Výsledky!$OR$3),"",Výsledky!OR44)</f>
        <v/>
      </c>
      <c r="BP32" s="92" t="str">
        <f>IF(ISBLANK(Výsledky!$OY$3),"",Výsledky!OY44)</f>
        <v>-</v>
      </c>
      <c r="BQ32" s="92" t="str">
        <f>IF(ISBLANK(Výsledky!$PF$3),"",Výsledky!PF44)</f>
        <v/>
      </c>
      <c r="BR32" s="92">
        <f>IF(ISBLANK(Výsledky!$PM$3),"",Výsledky!PM44)</f>
        <v>0</v>
      </c>
      <c r="BS32" s="92" t="str">
        <f>IF(ISBLANK(Výsledky!$PT$3),"",Výsledky!PT44)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>
        <f t="shared" si="47"/>
        <v>65</v>
      </c>
      <c r="DU32" s="10">
        <f t="shared" si="48"/>
        <v>65</v>
      </c>
      <c r="DV32" s="10" t="e">
        <f t="shared" si="49"/>
        <v>#N/A</v>
      </c>
      <c r="DW32" s="10">
        <f t="shared" si="50"/>
        <v>65</v>
      </c>
      <c r="DX32" s="10" t="e">
        <f t="shared" si="51"/>
        <v>#N/A</v>
      </c>
      <c r="DY32" s="10">
        <f t="shared" si="52"/>
        <v>65</v>
      </c>
      <c r="DZ32" s="10" t="e">
        <f t="shared" si="53"/>
        <v>#N/A</v>
      </c>
      <c r="EA32" s="10">
        <f t="shared" si="54"/>
        <v>65</v>
      </c>
      <c r="EB32" s="10">
        <f t="shared" si="55"/>
        <v>65</v>
      </c>
      <c r="EC32" s="10">
        <f t="shared" si="56"/>
        <v>65</v>
      </c>
      <c r="ED32" s="10" t="e">
        <f t="shared" si="57"/>
        <v>#N/A</v>
      </c>
      <c r="EE32" s="10">
        <f t="shared" si="58"/>
        <v>65</v>
      </c>
      <c r="EF32" s="10" t="e">
        <f t="shared" si="59"/>
        <v>#N/A</v>
      </c>
      <c r="EG32" s="10">
        <f t="shared" si="60"/>
        <v>65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 ht="15" x14ac:dyDescent="0.2">
      <c r="A33" s="1"/>
      <c r="B33" s="117" t="s">
        <v>123</v>
      </c>
      <c r="C33" s="113">
        <f>Tipy!A20</f>
        <v>35</v>
      </c>
      <c r="D33" s="108" t="str">
        <f>IF(Tipy!B20="","",Tipy!B20)</f>
        <v>fedd</v>
      </c>
      <c r="E33" s="109">
        <f>SUM(F33:J33)</f>
        <v>960</v>
      </c>
      <c r="F33" s="104">
        <f>IF(ISBLANK(Výsledky!$I$3),"-",SUM(K33:P33,R33,T33:U33,W33,Y33:AA33,AC33,AE33,AG33,AI33:AK33,AN33:AO33,AS33:AT33,AV33:AW33,AZ33,BB33:BC33,BE33:BF33,BH33,BJ33,BL33:BN33,BP33,BR33:BS33))</f>
        <v>640</v>
      </c>
      <c r="G33" s="90">
        <f>IF(ISBLANK(Výsledky!$BF$3),"-",SUM(Q33,V33,X33,S33,AB33,AD33,AU33,BA33,BG33,BI33,BO33,BQ33,BU33))</f>
        <v>190</v>
      </c>
      <c r="H33" s="90">
        <f>IF(ISBLANK(Výsledky!$FG$3),"-",SUM(AF33,AH33,AP33,AR33,AX33))</f>
        <v>50</v>
      </c>
      <c r="I33" s="93">
        <f>IF(ISBLANK(Výsledky!$GW$3),"-",SUM(AL33,AM33,AQ33,AY33,BD33,BK33,BT33))</f>
        <v>30</v>
      </c>
      <c r="J33" s="94">
        <f>IF(ISBLANK(Výsledky!$I$3),"",Výsledky!I26)</f>
        <v>50</v>
      </c>
      <c r="K33" s="92">
        <f>IF(ISBLANK(Výsledky!$P$3),"",Výsledky!P26)</f>
        <v>30</v>
      </c>
      <c r="L33" s="92">
        <f>IF(ISBLANK(Výsledky!$W$3),"",Výsledky!W26)</f>
        <v>0</v>
      </c>
      <c r="M33" s="92">
        <f>IF(ISBLANK(Výsledky!$AD$3),"",Výsledky!AD26)</f>
        <v>20</v>
      </c>
      <c r="N33" s="92">
        <f>IF(ISBLANK(Výsledky!$AK$3),"",Výsledky!AK26)</f>
        <v>20</v>
      </c>
      <c r="O33" s="92">
        <f>IF(ISBLANK(Výsledky!$AR$3),"",Výsledky!AR26)</f>
        <v>10</v>
      </c>
      <c r="P33" s="92">
        <f>IF(ISBLANK(Výsledky!$AY$3),"",Výsledky!AY26)</f>
        <v>0</v>
      </c>
      <c r="Q33" s="92">
        <f>IF(ISBLANK(Výsledky!$BF$3),"",Výsledky!BF26)</f>
        <v>0</v>
      </c>
      <c r="R33" s="92">
        <f>IF(ISBLANK(Výsledky!$BM$3),"",Výsledky!BM26)</f>
        <v>80</v>
      </c>
      <c r="S33" s="92">
        <f>IF(ISBLANK(Výsledky!$BT$3),"",Výsledky!BT26)</f>
        <v>80</v>
      </c>
      <c r="T33" s="92">
        <f>IF(ISBLANK(Výsledky!$CA$3),"",Výsledky!CA26)</f>
        <v>0</v>
      </c>
      <c r="U33" s="92">
        <f>IF(ISBLANK(Výsledky!$CH$3),"",Výsledky!CH26)</f>
        <v>0</v>
      </c>
      <c r="V33" s="92">
        <f>IF(ISBLANK(Výsledky!$CO$3),"",Výsledky!CO26)</f>
        <v>50</v>
      </c>
      <c r="W33" s="92">
        <f>IF(ISBLANK(Výsledky!$CV$3),"",Výsledky!CV26)</f>
        <v>20</v>
      </c>
      <c r="X33" s="92">
        <f>IF(ISBLANK(Výsledky!$DC$3),"",Výsledky!DC26)</f>
        <v>40</v>
      </c>
      <c r="Y33" s="92">
        <f>IF(ISBLANK(Výsledky!$DJ$3),"",Výsledky!DJ26)</f>
        <v>0</v>
      </c>
      <c r="Z33" s="92">
        <f>IF(ISBLANK(Výsledky!$DQ$3),"",Výsledky!DQ26)</f>
        <v>20</v>
      </c>
      <c r="AA33" s="92">
        <f>IF(ISBLANK(Výsledky!$DX$3),"",Výsledky!DX26)</f>
        <v>0</v>
      </c>
      <c r="AB33" s="92">
        <f>IF(ISBLANK(Výsledky!$EE$3),"",Výsledky!EE26)</f>
        <v>0</v>
      </c>
      <c r="AC33" s="92">
        <f>IF(ISBLANK(Výsledky!$EL$3),"",Výsledky!EL26)</f>
        <v>0</v>
      </c>
      <c r="AD33" s="92">
        <f>IF(ISBLANK(Výsledky!$ES$3),"",Výsledky!ES26)</f>
        <v>0</v>
      </c>
      <c r="AE33" s="92">
        <f>IF(ISBLANK(Výsledky!$EZ$3),"",Výsledky!EZ26)</f>
        <v>20</v>
      </c>
      <c r="AF33" s="92">
        <f>IF(ISBLANK(Výsledky!$FG$3),"",Výsledky!FG26)</f>
        <v>0</v>
      </c>
      <c r="AG33" s="92">
        <f>IF(ISBLANK(Výsledky!$FN$3),"",Výsledky!FN26)</f>
        <v>30</v>
      </c>
      <c r="AH33" s="92">
        <f>IF(ISBLANK(Výsledky!$FU$3),"",Výsledky!FU26)</f>
        <v>50</v>
      </c>
      <c r="AI33" s="92" t="str">
        <f>IF(ISBLANK(Výsledky!$GB$3),"",Výsledky!GB26)</f>
        <v>-</v>
      </c>
      <c r="AJ33" s="92">
        <f>IF(ISBLANK(Výsledky!$GI$3),"",Výsledky!GI26)</f>
        <v>30</v>
      </c>
      <c r="AK33" s="92">
        <f>IF(ISBLANK(Výsledky!$GP$3),"",Výsledky!GP26)</f>
        <v>0</v>
      </c>
      <c r="AL33" s="92">
        <f>IF(ISBLANK(Výsledky!$GW$3),"",Výsledky!GW26)</f>
        <v>10</v>
      </c>
      <c r="AM33" s="92">
        <f>IF(ISBLANK(Výsledky!$HD$3),"",Výsledky!HD26)</f>
        <v>20</v>
      </c>
      <c r="AN33" s="92">
        <f>IF(ISBLANK(Výsledky!$HK$3),"",Výsledky!HK26)</f>
        <v>0</v>
      </c>
      <c r="AO33" s="92">
        <f>IF(ISBLANK(Výsledky!$HR$3),"",Výsledky!HR26)</f>
        <v>0</v>
      </c>
      <c r="AP33" s="92" t="str">
        <f>IF(ISBLANK(Výsledky!$HY$3),"",Výsledky!HY26)</f>
        <v/>
      </c>
      <c r="AQ33" s="92">
        <f>IF(ISBLANK(Výsledky!$IF$3),"",Výsledky!IF26)</f>
        <v>0</v>
      </c>
      <c r="AR33" s="92" t="str">
        <f>IF(ISBLANK(Výsledky!$IM$3),"",Výsledky!IM26)</f>
        <v/>
      </c>
      <c r="AS33" s="92">
        <f>IF(ISBLANK(Výsledky!$IT$3),"",Výsledky!IT26)</f>
        <v>0</v>
      </c>
      <c r="AT33" s="92">
        <f>IF(ISBLANK(Výsledky!$JA$3),"",Výsledky!JA26)</f>
        <v>30</v>
      </c>
      <c r="AU33" s="92">
        <f>IF(ISBLANK(Výsledky!$JH$3),"",Výsledky!JH26)</f>
        <v>20</v>
      </c>
      <c r="AV33" s="92">
        <f>IF(ISBLANK(Výsledky!$JO$3),"",Výsledky!JO26)</f>
        <v>20</v>
      </c>
      <c r="AW33" s="92">
        <f>IF(ISBLANK(Výsledky!$JV$3),"",Výsledky!JV26)</f>
        <v>0</v>
      </c>
      <c r="AX33" s="92" t="str">
        <f>IF(ISBLANK(Výsledky!$KC$3),"",Výsledky!KC26)</f>
        <v/>
      </c>
      <c r="AY33" s="92" t="str">
        <f>IF(ISBLANK(Výsledky!$KJ$3),"",Výsledky!KJ26)</f>
        <v/>
      </c>
      <c r="AZ33" s="92">
        <f>IF(ISBLANK(Výsledky!$KQ$3),"",Výsledky!KQ26)</f>
        <v>40</v>
      </c>
      <c r="BA33" s="92">
        <f>IF(ISBLANK(Výsledky!$KX$3),"",Výsledky!KX26)</f>
        <v>0</v>
      </c>
      <c r="BB33" s="92">
        <f>IF(ISBLANK(Výsledky!$LE$3),"",Výsledky!LE26)</f>
        <v>0</v>
      </c>
      <c r="BC33" s="92">
        <f>IF(ISBLANK(Výsledky!$LL$3),"",Výsledky!LL26)</f>
        <v>20</v>
      </c>
      <c r="BD33" s="92" t="str">
        <f>IF(ISBLANK(Výsledky!$LS$3),"",Výsledky!LS26)</f>
        <v/>
      </c>
      <c r="BE33" s="92">
        <f>IF(ISBLANK(Výsledky!$LZ$3),"",Výsledky!LZ26)</f>
        <v>20</v>
      </c>
      <c r="BF33" s="92">
        <f>IF(ISBLANK(Výsledky!$MG$3),"",Výsledky!MG26)</f>
        <v>0</v>
      </c>
      <c r="BG33" s="92" t="str">
        <f>IF(ISBLANK(Výsledky!$MN$3),"",Výsledky!MN26)</f>
        <v/>
      </c>
      <c r="BH33" s="92">
        <f>IF(ISBLANK(Výsledky!$MU$3),"",Výsledky!MU26)</f>
        <v>70</v>
      </c>
      <c r="BI33" s="92" t="str">
        <f>IF(ISBLANK(Výsledky!$NB$3),"",Výsledky!NB26)</f>
        <v/>
      </c>
      <c r="BJ33" s="92">
        <f>IF(ISBLANK(Výsledky!$NI$3),"",Výsledky!NI26)</f>
        <v>50</v>
      </c>
      <c r="BK33" s="92" t="str">
        <f>IF(ISBLANK(Výsledky!$NP$3),"",Výsledky!NP26)</f>
        <v/>
      </c>
      <c r="BL33" s="92">
        <f>IF(ISBLANK(Výsledky!$NW$3),"",Výsledky!NW26)</f>
        <v>50</v>
      </c>
      <c r="BM33" s="92">
        <f>IF(ISBLANK(Výsledky!$OD$3),"",Výsledky!OD26)</f>
        <v>20</v>
      </c>
      <c r="BN33" s="92">
        <f>IF(ISBLANK(Výsledky!$OK$3),"",Výsledky!OK26)</f>
        <v>20</v>
      </c>
      <c r="BO33" s="92" t="str">
        <f>IF(ISBLANK(Výsledky!$OR$3),"",Výsledky!OR26)</f>
        <v/>
      </c>
      <c r="BP33" s="92">
        <f>IF(ISBLANK(Výsledky!$OY$3),"",Výsledky!OY26)</f>
        <v>20</v>
      </c>
      <c r="BQ33" s="92" t="str">
        <f>IF(ISBLANK(Výsledky!$PF$3),"",Výsledky!PF26)</f>
        <v/>
      </c>
      <c r="BR33" s="92">
        <f>IF(ISBLANK(Výsledky!$PM$3),"",Výsledky!PM26)</f>
        <v>0</v>
      </c>
      <c r="BS33" s="92" t="str">
        <f>IF(ISBLANK(Výsledky!$PT$3),"",Výsledky!PT26)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>
        <f t="shared" si="47"/>
        <v>23</v>
      </c>
      <c r="DU33" s="10">
        <f t="shared" si="48"/>
        <v>17</v>
      </c>
      <c r="DV33" s="10" t="e">
        <f t="shared" si="49"/>
        <v>#N/A</v>
      </c>
      <c r="DW33" s="10">
        <f t="shared" si="50"/>
        <v>20</v>
      </c>
      <c r="DX33" s="10" t="e">
        <f t="shared" si="51"/>
        <v>#N/A</v>
      </c>
      <c r="DY33" s="10">
        <f t="shared" si="52"/>
        <v>18</v>
      </c>
      <c r="DZ33" s="10" t="e">
        <f t="shared" si="53"/>
        <v>#N/A</v>
      </c>
      <c r="EA33" s="10">
        <f t="shared" si="54"/>
        <v>24</v>
      </c>
      <c r="EB33" s="10">
        <f t="shared" si="55"/>
        <v>23</v>
      </c>
      <c r="EC33" s="10">
        <f t="shared" si="56"/>
        <v>23</v>
      </c>
      <c r="ED33" s="10" t="e">
        <f t="shared" si="57"/>
        <v>#N/A</v>
      </c>
      <c r="EE33" s="10">
        <f t="shared" si="58"/>
        <v>25</v>
      </c>
      <c r="EF33" s="10" t="e">
        <f t="shared" si="59"/>
        <v>#N/A</v>
      </c>
      <c r="EG33" s="10">
        <f t="shared" si="60"/>
        <v>23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 x14ac:dyDescent="0.2">
      <c r="A34" s="1"/>
      <c r="B34" s="117" t="s">
        <v>124</v>
      </c>
      <c r="C34" s="113">
        <f>Tipy!A33</f>
        <v>76</v>
      </c>
      <c r="D34" s="108" t="str">
        <f>IF(Tipy!B33="","",Tipy!B33)</f>
        <v>KokiBR</v>
      </c>
      <c r="E34" s="109">
        <f>SUM(F34:J34)</f>
        <v>960</v>
      </c>
      <c r="F34" s="104">
        <f>IF(ISBLANK(Výsledky!$I$3),"-",SUM(K34:P34,R34,T34:U34,W34,Y34:AA34,AC34,AE34,AG34,AI34:AK34,AN34:AO34,AS34:AT34,AV34:AW34,AZ34,BB34:BC34,BE34:BF34,BH34,BJ34,BL34:BN34,BP34,BR34:BS34))</f>
        <v>900</v>
      </c>
      <c r="G34" s="90">
        <f>IF(ISBLANK(Výsledky!$BF$3),"-",SUM(Q34,V34,X34,S34,AB34,AD34,AU34,BA34,BG34,BI34,BO34,BQ34,BU34))</f>
        <v>60</v>
      </c>
      <c r="H34" s="90">
        <f>IF(ISBLANK(Výsledky!$FG$3),"-",SUM(AF34,AH34,AP34,AR34,AX34))</f>
        <v>0</v>
      </c>
      <c r="I34" s="93">
        <f>IF(ISBLANK(Výsledky!$GW$3),"-",SUM(AL34,AM34,AQ34,AY34,BD34,BK34,BT34))</f>
        <v>0</v>
      </c>
      <c r="J34" s="94" t="str">
        <f>IF(ISBLANK(Výsledky!$I$3),"",Výsledky!I39)</f>
        <v>-</v>
      </c>
      <c r="K34" s="92">
        <f>IF(ISBLANK(Výsledky!$P$3),"",Výsledky!P39)</f>
        <v>20</v>
      </c>
      <c r="L34" s="92">
        <f>IF(ISBLANK(Výsledky!$W$3),"",Výsledky!W39)</f>
        <v>0</v>
      </c>
      <c r="M34" s="92">
        <f>IF(ISBLANK(Výsledky!$AD$3),"",Výsledky!AD39)</f>
        <v>20</v>
      </c>
      <c r="N34" s="92" t="str">
        <f>IF(ISBLANK(Výsledky!$AK$3),"",Výsledky!AK39)</f>
        <v>-</v>
      </c>
      <c r="O34" s="92">
        <f>IF(ISBLANK(Výsledky!$AR$3),"",Výsledky!AR39)</f>
        <v>20</v>
      </c>
      <c r="P34" s="92">
        <f>IF(ISBLANK(Výsledky!$AY$3),"",Výsledky!AY39)</f>
        <v>0</v>
      </c>
      <c r="Q34" s="92">
        <f>IF(ISBLANK(Výsledky!$BF$3),"",Výsledky!BF39)</f>
        <v>0</v>
      </c>
      <c r="R34" s="92" t="str">
        <f>IF(ISBLANK(Výsledky!$BM$3),"",Výsledky!BM39)</f>
        <v>-</v>
      </c>
      <c r="S34" s="92">
        <f>IF(ISBLANK(Výsledky!$BT$3),"",Výsledky!BT39)</f>
        <v>20</v>
      </c>
      <c r="T34" s="92">
        <f>IF(ISBLANK(Výsledky!$CA$3),"",Výsledky!CA39)</f>
        <v>0</v>
      </c>
      <c r="U34" s="92">
        <f>IF(ISBLANK(Výsledky!$CH$3),"",Výsledky!CH39)</f>
        <v>0</v>
      </c>
      <c r="V34" s="92">
        <f>IF(ISBLANK(Výsledky!$CO$3),"",Výsledky!CO39)</f>
        <v>20</v>
      </c>
      <c r="W34" s="92">
        <f>IF(ISBLANK(Výsledky!$CV$3),"",Výsledky!CV39)</f>
        <v>20</v>
      </c>
      <c r="X34" s="92" t="str">
        <f>IF(ISBLANK(Výsledky!$DC$3),"",Výsledky!DC39)</f>
        <v>-</v>
      </c>
      <c r="Y34" s="92">
        <f>IF(ISBLANK(Výsledky!$DJ$3),"",Výsledky!DJ39)</f>
        <v>40</v>
      </c>
      <c r="Z34" s="92">
        <f>IF(ISBLANK(Výsledky!$DQ$3),"",Výsledky!DQ39)</f>
        <v>20</v>
      </c>
      <c r="AA34" s="92">
        <f>IF(ISBLANK(Výsledky!$DX$3),"",Výsledky!DX39)</f>
        <v>0</v>
      </c>
      <c r="AB34" s="92">
        <f>IF(ISBLANK(Výsledky!$EE$3),"",Výsledky!EE39)</f>
        <v>0</v>
      </c>
      <c r="AC34" s="92">
        <f>IF(ISBLANK(Výsledky!$EL$3),"",Výsledky!EL39)</f>
        <v>20</v>
      </c>
      <c r="AD34" s="92">
        <f>IF(ISBLANK(Výsledky!$ES$3),"",Výsledky!ES39)</f>
        <v>20</v>
      </c>
      <c r="AE34" s="92">
        <f>IF(ISBLANK(Výsledky!$EZ$3),"",Výsledky!EZ39)</f>
        <v>80</v>
      </c>
      <c r="AF34" s="92">
        <f>IF(ISBLANK(Výsledky!$FG$3),"",Výsledky!FG39)</f>
        <v>0</v>
      </c>
      <c r="AG34" s="92">
        <f>IF(ISBLANK(Výsledky!$FN$3),"",Výsledky!FN39)</f>
        <v>80</v>
      </c>
      <c r="AH34" s="92">
        <f>IF(ISBLANK(Výsledky!$FU$3),"",Výsledky!FU39)</f>
        <v>0</v>
      </c>
      <c r="AI34" s="92">
        <f>IF(ISBLANK(Výsledky!$GB$3),"",Výsledky!GB39)</f>
        <v>100</v>
      </c>
      <c r="AJ34" s="92">
        <f>IF(ISBLANK(Výsledky!$GI$3),"",Výsledky!GI39)</f>
        <v>20</v>
      </c>
      <c r="AK34" s="92" t="str">
        <f>IF(ISBLANK(Výsledky!$GP$3),"",Výsledky!GP39)</f>
        <v>-</v>
      </c>
      <c r="AL34" s="92">
        <f>IF(ISBLANK(Výsledky!$GW$3),"",Výsledky!GW39)</f>
        <v>0</v>
      </c>
      <c r="AM34" s="92" t="str">
        <f>IF(ISBLANK(Výsledky!$HD$3),"",Výsledky!HD39)</f>
        <v>-</v>
      </c>
      <c r="AN34" s="92">
        <f>IF(ISBLANK(Výsledky!$HK$3),"",Výsledky!HK39)</f>
        <v>0</v>
      </c>
      <c r="AO34" s="92">
        <f>IF(ISBLANK(Výsledky!$HR$3),"",Výsledky!HR39)</f>
        <v>0</v>
      </c>
      <c r="AP34" s="92" t="str">
        <f>IF(ISBLANK(Výsledky!$HY$3),"",Výsledky!HY39)</f>
        <v/>
      </c>
      <c r="AQ34" s="92" t="str">
        <f>IF(ISBLANK(Výsledky!$IF$3),"",Výsledky!IF39)</f>
        <v>-</v>
      </c>
      <c r="AR34" s="92" t="str">
        <f>IF(ISBLANK(Výsledky!$IM$3),"",Výsledky!IM39)</f>
        <v/>
      </c>
      <c r="AS34" s="92">
        <f>IF(ISBLANK(Výsledky!$IT$3),"",Výsledky!IT39)</f>
        <v>0</v>
      </c>
      <c r="AT34" s="92">
        <f>IF(ISBLANK(Výsledky!$JA$3),"",Výsledky!JA39)</f>
        <v>60</v>
      </c>
      <c r="AU34" s="92">
        <f>IF(ISBLANK(Výsledky!$JH$3),"",Výsledky!JH39)</f>
        <v>0</v>
      </c>
      <c r="AV34" s="92" t="str">
        <f>IF(ISBLANK(Výsledky!$JO$3),"",Výsledky!JO39)</f>
        <v>-</v>
      </c>
      <c r="AW34" s="92">
        <f>IF(ISBLANK(Výsledky!$JV$3),"",Výsledky!JV39)</f>
        <v>0</v>
      </c>
      <c r="AX34" s="92" t="str">
        <f>IF(ISBLANK(Výsledky!$KC$3),"",Výsledky!KC39)</f>
        <v/>
      </c>
      <c r="AY34" s="92" t="str">
        <f>IF(ISBLANK(Výsledky!$KJ$3),"",Výsledky!KJ39)</f>
        <v/>
      </c>
      <c r="AZ34" s="92">
        <f>IF(ISBLANK(Výsledky!$KQ$3),"",Výsledky!KQ39)</f>
        <v>40</v>
      </c>
      <c r="BA34" s="92">
        <f>IF(ISBLANK(Výsledky!$KX$3),"",Výsledky!KX39)</f>
        <v>0</v>
      </c>
      <c r="BB34" s="92">
        <f>IF(ISBLANK(Výsledky!$LE$3),"",Výsledky!LE39)</f>
        <v>0</v>
      </c>
      <c r="BC34" s="92">
        <f>IF(ISBLANK(Výsledky!$LL$3),"",Výsledky!LL39)</f>
        <v>20</v>
      </c>
      <c r="BD34" s="92" t="str">
        <f>IF(ISBLANK(Výsledky!$LS$3),"",Výsledky!LS39)</f>
        <v/>
      </c>
      <c r="BE34" s="92">
        <f>IF(ISBLANK(Výsledky!$LZ$3),"",Výsledky!LZ39)</f>
        <v>20</v>
      </c>
      <c r="BF34" s="92">
        <f>IF(ISBLANK(Výsledky!$MG$3),"",Výsledky!MG39)</f>
        <v>20</v>
      </c>
      <c r="BG34" s="92" t="str">
        <f>IF(ISBLANK(Výsledky!$MN$3),"",Výsledky!MN39)</f>
        <v/>
      </c>
      <c r="BH34" s="92">
        <f>IF(ISBLANK(Výsledky!$MU$3),"",Výsledky!MU39)</f>
        <v>50</v>
      </c>
      <c r="BI34" s="92" t="str">
        <f>IF(ISBLANK(Výsledky!$NB$3),"",Výsledky!NB39)</f>
        <v/>
      </c>
      <c r="BJ34" s="92">
        <f>IF(ISBLANK(Výsledky!$NI$3),"",Výsledky!NI39)</f>
        <v>50</v>
      </c>
      <c r="BK34" s="92" t="str">
        <f>IF(ISBLANK(Výsledky!$NP$3),"",Výsledky!NP39)</f>
        <v/>
      </c>
      <c r="BL34" s="92">
        <f>IF(ISBLANK(Výsledky!$NW$3),"",Výsledky!NW39)</f>
        <v>50</v>
      </c>
      <c r="BM34" s="92">
        <f>IF(ISBLANK(Výsledky!$OD$3),"",Výsledky!OD39)</f>
        <v>80</v>
      </c>
      <c r="BN34" s="92">
        <f>IF(ISBLANK(Výsledky!$OK$3),"",Výsledky!OK39)</f>
        <v>40</v>
      </c>
      <c r="BO34" s="92" t="str">
        <f>IF(ISBLANK(Výsledky!$OR$3),"",Výsledky!OR39)</f>
        <v/>
      </c>
      <c r="BP34" s="92">
        <f>IF(ISBLANK(Výsledky!$OY$3),"",Výsledky!OY39)</f>
        <v>30</v>
      </c>
      <c r="BQ34" s="92" t="str">
        <f>IF(ISBLANK(Výsledky!$PF$3),"",Výsledky!PF39)</f>
        <v/>
      </c>
      <c r="BR34" s="92" t="str">
        <f>IF(ISBLANK(Výsledky!$PM$3),"",Výsledky!PM39)</f>
        <v>-</v>
      </c>
      <c r="BS34" s="92" t="str">
        <f>IF(ISBLANK(Výsledky!$PT$3),"",Výsledky!PT39)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>
        <f t="shared" si="47"/>
        <v>10</v>
      </c>
      <c r="DU34" s="10">
        <f t="shared" si="48"/>
        <v>11</v>
      </c>
      <c r="DV34" s="10" t="e">
        <f t="shared" si="49"/>
        <v>#N/A</v>
      </c>
      <c r="DW34" s="10">
        <f t="shared" si="50"/>
        <v>10</v>
      </c>
      <c r="DX34" s="10" t="e">
        <f t="shared" si="51"/>
        <v>#N/A</v>
      </c>
      <c r="DY34" s="10">
        <f t="shared" si="52"/>
        <v>10</v>
      </c>
      <c r="DZ34" s="10" t="e">
        <f t="shared" si="53"/>
        <v>#N/A</v>
      </c>
      <c r="EA34" s="10">
        <f t="shared" si="54"/>
        <v>10</v>
      </c>
      <c r="EB34" s="10">
        <f t="shared" si="55"/>
        <v>14</v>
      </c>
      <c r="EC34" s="10">
        <f t="shared" si="56"/>
        <v>11</v>
      </c>
      <c r="ED34" s="10" t="e">
        <f t="shared" si="57"/>
        <v>#N/A</v>
      </c>
      <c r="EE34" s="10">
        <f t="shared" si="58"/>
        <v>9</v>
      </c>
      <c r="EF34" s="10" t="e">
        <f t="shared" si="59"/>
        <v>#N/A</v>
      </c>
      <c r="EG34" s="10">
        <f t="shared" si="60"/>
        <v>9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 ht="15" x14ac:dyDescent="0.2">
      <c r="A35" s="1"/>
      <c r="B35" s="117" t="s">
        <v>125</v>
      </c>
      <c r="C35" s="113">
        <f>Tipy!A32</f>
        <v>47</v>
      </c>
      <c r="D35" s="108" t="str">
        <f>IF(Tipy!B32="","",Tipy!B32)</f>
        <v>kirips</v>
      </c>
      <c r="E35" s="109">
        <f>SUM(F35:J35)</f>
        <v>950</v>
      </c>
      <c r="F35" s="104">
        <f>IF(ISBLANK(Výsledky!$I$3),"-",SUM(K35:P35,R35,T35:U35,W35,Y35:AA35,AC35,AE35,AG35,AI35:AK35,AN35:AO35,AS35:AT35,AV35:AW35,AZ35,BB35:BC35,BE35:BF35,BH35,BJ35,BL35:BN35,BP35,BR35:BS35))</f>
        <v>640</v>
      </c>
      <c r="G35" s="90">
        <f>IF(ISBLANK(Výsledky!$BF$3),"-",SUM(Q35,V35,X35,S35,AB35,AD35,AU35,BA35,BG35,BI35,BO35,BQ35,BU35))</f>
        <v>250</v>
      </c>
      <c r="H35" s="90">
        <f>IF(ISBLANK(Výsledky!$FG$3),"-",SUM(AF35,AH35,AP35,AR35,AX35))</f>
        <v>0</v>
      </c>
      <c r="I35" s="93">
        <f>IF(ISBLANK(Výsledky!$GW$3),"-",SUM(AL35,AM35,AQ35,AY35,BD35,BK35,BT35))</f>
        <v>40</v>
      </c>
      <c r="J35" s="94">
        <f>IF(ISBLANK(Výsledky!$I$3),"",Výsledky!I38)</f>
        <v>20</v>
      </c>
      <c r="K35" s="92">
        <f>IF(ISBLANK(Výsledky!$P$3),"",Výsledky!P38)</f>
        <v>20</v>
      </c>
      <c r="L35" s="92" t="str">
        <f>IF(ISBLANK(Výsledky!$W$3),"",Výsledky!W38)</f>
        <v>-</v>
      </c>
      <c r="M35" s="92">
        <f>IF(ISBLANK(Výsledky!$AD$3),"",Výsledky!AD38)</f>
        <v>0</v>
      </c>
      <c r="N35" s="92">
        <f>IF(ISBLANK(Výsledky!$AK$3),"",Výsledky!AK38)</f>
        <v>40</v>
      </c>
      <c r="O35" s="92" t="str">
        <f>IF(ISBLANK(Výsledky!$AR$3),"",Výsledky!AR38)</f>
        <v>-</v>
      </c>
      <c r="P35" s="92">
        <f>IF(ISBLANK(Výsledky!$AY$3),"",Výsledky!AY38)</f>
        <v>0</v>
      </c>
      <c r="Q35" s="92">
        <f>IF(ISBLANK(Výsledky!$BF$3),"",Výsledky!BF38)</f>
        <v>20</v>
      </c>
      <c r="R35" s="92" t="str">
        <f>IF(ISBLANK(Výsledky!$BM$3),"",Výsledky!BM38)</f>
        <v>-</v>
      </c>
      <c r="S35" s="92">
        <f>IF(ISBLANK(Výsledky!$BT$3),"",Výsledky!BT38)</f>
        <v>30</v>
      </c>
      <c r="T35" s="92">
        <f>IF(ISBLANK(Výsledky!$CA$3),"",Výsledky!CA38)</f>
        <v>0</v>
      </c>
      <c r="U35" s="92">
        <f>IF(ISBLANK(Výsledky!$CH$3),"",Výsledky!CH38)</f>
        <v>0</v>
      </c>
      <c r="V35" s="92">
        <f>IF(ISBLANK(Výsledky!$CO$3),"",Výsledky!CO38)</f>
        <v>40</v>
      </c>
      <c r="W35" s="92">
        <f>IF(ISBLANK(Výsledky!$CV$3),"",Výsledky!CV38)</f>
        <v>20</v>
      </c>
      <c r="X35" s="92">
        <f>IF(ISBLANK(Výsledky!$DC$3),"",Výsledky!DC38)</f>
        <v>20</v>
      </c>
      <c r="Y35" s="92">
        <f>IF(ISBLANK(Výsledky!$DJ$3),"",Výsledky!DJ38)</f>
        <v>40</v>
      </c>
      <c r="Z35" s="92">
        <f>IF(ISBLANK(Výsledky!$DQ$3),"",Výsledky!DQ38)</f>
        <v>20</v>
      </c>
      <c r="AA35" s="92">
        <f>IF(ISBLANK(Výsledky!$DX$3),"",Výsledky!DX38)</f>
        <v>0</v>
      </c>
      <c r="AB35" s="92">
        <f>IF(ISBLANK(Výsledky!$EE$3),"",Výsledky!EE38)</f>
        <v>20</v>
      </c>
      <c r="AC35" s="92">
        <f>IF(ISBLANK(Výsledky!$EL$3),"",Výsledky!EL38)</f>
        <v>50</v>
      </c>
      <c r="AD35" s="92">
        <f>IF(ISBLANK(Výsledky!$ES$3),"",Výsledky!ES38)</f>
        <v>80</v>
      </c>
      <c r="AE35" s="92">
        <f>IF(ISBLANK(Výsledky!$EZ$3),"",Výsledky!EZ38)</f>
        <v>30</v>
      </c>
      <c r="AF35" s="92">
        <f>IF(ISBLANK(Výsledky!$FG$3),"",Výsledky!FG38)</f>
        <v>0</v>
      </c>
      <c r="AG35" s="92">
        <f>IF(ISBLANK(Výsledky!$FN$3),"",Výsledky!FN38)</f>
        <v>30</v>
      </c>
      <c r="AH35" s="92" t="str">
        <f>IF(ISBLANK(Výsledky!$FU$3),"",Výsledky!FU38)</f>
        <v>-</v>
      </c>
      <c r="AI35" s="92" t="str">
        <f>IF(ISBLANK(Výsledky!$GB$3),"",Výsledky!GB38)</f>
        <v>-</v>
      </c>
      <c r="AJ35" s="92">
        <f>IF(ISBLANK(Výsledky!$GI$3),"",Výsledky!GI38)</f>
        <v>20</v>
      </c>
      <c r="AK35" s="92">
        <f>IF(ISBLANK(Výsledky!$GP$3),"",Výsledky!GP38)</f>
        <v>0</v>
      </c>
      <c r="AL35" s="92">
        <f>IF(ISBLANK(Výsledky!$GW$3),"",Výsledky!GW38)</f>
        <v>20</v>
      </c>
      <c r="AM35" s="92" t="str">
        <f>IF(ISBLANK(Výsledky!$HD$3),"",Výsledky!HD38)</f>
        <v>-</v>
      </c>
      <c r="AN35" s="92">
        <f>IF(ISBLANK(Výsledky!$HK$3),"",Výsledky!HK38)</f>
        <v>0</v>
      </c>
      <c r="AO35" s="92">
        <f>IF(ISBLANK(Výsledky!$HR$3),"",Výsledky!HR38)</f>
        <v>0</v>
      </c>
      <c r="AP35" s="92" t="str">
        <f>IF(ISBLANK(Výsledky!$HY$3),"",Výsledky!HY38)</f>
        <v/>
      </c>
      <c r="AQ35" s="92">
        <f>IF(ISBLANK(Výsledky!$IF$3),"",Výsledky!IF38)</f>
        <v>20</v>
      </c>
      <c r="AR35" s="92" t="str">
        <f>IF(ISBLANK(Výsledky!$IM$3),"",Výsledky!IM38)</f>
        <v/>
      </c>
      <c r="AS35" s="92">
        <f>IF(ISBLANK(Výsledky!$IT$3),"",Výsledky!IT38)</f>
        <v>0</v>
      </c>
      <c r="AT35" s="92" t="str">
        <f>IF(ISBLANK(Výsledky!$JA$3),"",Výsledky!JA38)</f>
        <v>-</v>
      </c>
      <c r="AU35" s="92">
        <f>IF(ISBLANK(Výsledky!$JH$3),"",Výsledky!JH38)</f>
        <v>40</v>
      </c>
      <c r="AV35" s="92">
        <f>IF(ISBLANK(Výsledky!$JO$3),"",Výsledky!JO38)</f>
        <v>40</v>
      </c>
      <c r="AW35" s="92">
        <f>IF(ISBLANK(Výsledky!$JV$3),"",Výsledky!JV38)</f>
        <v>0</v>
      </c>
      <c r="AX35" s="92" t="str">
        <f>IF(ISBLANK(Výsledky!$KC$3),"",Výsledky!KC38)</f>
        <v/>
      </c>
      <c r="AY35" s="92" t="str">
        <f>IF(ISBLANK(Výsledky!$KJ$3),"",Výsledky!KJ38)</f>
        <v/>
      </c>
      <c r="AZ35" s="92">
        <f>IF(ISBLANK(Výsledky!$KQ$3),"",Výsledky!KQ38)</f>
        <v>60</v>
      </c>
      <c r="BA35" s="92">
        <f>IF(ISBLANK(Výsledky!$KX$3),"",Výsledky!KX38)</f>
        <v>0</v>
      </c>
      <c r="BB35" s="92">
        <f>IF(ISBLANK(Výsledky!$LE$3),"",Výsledky!LE38)</f>
        <v>0</v>
      </c>
      <c r="BC35" s="92">
        <f>IF(ISBLANK(Výsledky!$LL$3),"",Výsledky!LL38)</f>
        <v>20</v>
      </c>
      <c r="BD35" s="92" t="str">
        <f>IF(ISBLANK(Výsledky!$LS$3),"",Výsledky!LS38)</f>
        <v/>
      </c>
      <c r="BE35" s="92">
        <f>IF(ISBLANK(Výsledky!$LZ$3),"",Výsledky!LZ38)</f>
        <v>20</v>
      </c>
      <c r="BF35" s="92" t="str">
        <f>IF(ISBLANK(Výsledky!$MG$3),"",Výsledky!MG38)</f>
        <v>-</v>
      </c>
      <c r="BG35" s="92" t="str">
        <f>IF(ISBLANK(Výsledky!$MN$3),"",Výsledky!MN38)</f>
        <v/>
      </c>
      <c r="BH35" s="92">
        <f>IF(ISBLANK(Výsledky!$MU$3),"",Výsledky!MU38)</f>
        <v>40</v>
      </c>
      <c r="BI35" s="92" t="str">
        <f>IF(ISBLANK(Výsledky!$NB$3),"",Výsledky!NB38)</f>
        <v/>
      </c>
      <c r="BJ35" s="92">
        <f>IF(ISBLANK(Výsledky!$NI$3),"",Výsledky!NI38)</f>
        <v>20</v>
      </c>
      <c r="BK35" s="92" t="str">
        <f>IF(ISBLANK(Výsledky!$NP$3),"",Výsledky!NP38)</f>
        <v/>
      </c>
      <c r="BL35" s="92">
        <f>IF(ISBLANK(Výsledky!$NW$3),"",Výsledky!NW38)</f>
        <v>60</v>
      </c>
      <c r="BM35" s="92">
        <f>IF(ISBLANK(Výsledky!$OD$3),"",Výsledky!OD38)</f>
        <v>40</v>
      </c>
      <c r="BN35" s="92">
        <f>IF(ISBLANK(Výsledky!$OK$3),"",Výsledky!OK38)</f>
        <v>20</v>
      </c>
      <c r="BO35" s="92" t="str">
        <f>IF(ISBLANK(Výsledky!$OR$3),"",Výsledky!OR38)</f>
        <v/>
      </c>
      <c r="BP35" s="92">
        <f>IF(ISBLANK(Výsledky!$OY$3),"",Výsledky!OY38)</f>
        <v>30</v>
      </c>
      <c r="BQ35" s="92" t="str">
        <f>IF(ISBLANK(Výsledky!$PF$3),"",Výsledky!PF38)</f>
        <v/>
      </c>
      <c r="BR35" s="92">
        <f>IF(ISBLANK(Výsledky!$PM$3),"",Výsledky!PM38)</f>
        <v>20</v>
      </c>
      <c r="BS35" s="92" t="str">
        <f>IF(ISBLANK(Výsledky!$PT$3),"",Výsledky!PT38)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>
        <f t="shared" si="47"/>
        <v>31</v>
      </c>
      <c r="DU35" s="10">
        <f t="shared" si="48"/>
        <v>30</v>
      </c>
      <c r="DV35" s="10" t="e">
        <f t="shared" si="49"/>
        <v>#N/A</v>
      </c>
      <c r="DW35" s="10">
        <f t="shared" si="50"/>
        <v>25</v>
      </c>
      <c r="DX35" s="10" t="e">
        <f t="shared" si="51"/>
        <v>#N/A</v>
      </c>
      <c r="DY35" s="10">
        <f t="shared" si="52"/>
        <v>30</v>
      </c>
      <c r="DZ35" s="10" t="e">
        <f t="shared" si="53"/>
        <v>#N/A</v>
      </c>
      <c r="EA35" s="10">
        <f t="shared" si="54"/>
        <v>29</v>
      </c>
      <c r="EB35" s="10">
        <f t="shared" si="55"/>
        <v>30</v>
      </c>
      <c r="EC35" s="10">
        <f t="shared" si="56"/>
        <v>30</v>
      </c>
      <c r="ED35" s="10" t="e">
        <f t="shared" si="57"/>
        <v>#N/A</v>
      </c>
      <c r="EE35" s="10">
        <f t="shared" si="58"/>
        <v>30</v>
      </c>
      <c r="EF35" s="10" t="e">
        <f t="shared" si="59"/>
        <v>#N/A</v>
      </c>
      <c r="EG35" s="10">
        <f t="shared" si="60"/>
        <v>30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 ht="15" x14ac:dyDescent="0.2">
      <c r="A36" s="1"/>
      <c r="B36" s="117" t="s">
        <v>126</v>
      </c>
      <c r="C36" s="113">
        <f>Tipy!A80</f>
        <v>79</v>
      </c>
      <c r="D36" s="108" t="str">
        <f>IF(Tipy!B80="","",Tipy!B80)</f>
        <v>WaterEngel</v>
      </c>
      <c r="E36" s="109">
        <f>SUM(F36:J36)</f>
        <v>950</v>
      </c>
      <c r="F36" s="104">
        <f>IF(ISBLANK(Výsledky!$I$3),"-",SUM(K36:P36,R36,T36:U36,W36,Y36:AA36,AC36,AE36,AG36,AI36:AK36,AN36:AO36,AS36:AT36,AV36:AW36,AZ36,BB36:BC36,BE36:BF36,BH36,BJ36,BL36:BN36,BP36,BR36:BS36))</f>
        <v>750</v>
      </c>
      <c r="G36" s="90">
        <f>IF(ISBLANK(Výsledky!$BF$3),"-",SUM(Q36,V36,X36,S36,AB36,AD36,AU36,BA36,BG36,BI36,BO36,BQ36,BU36))</f>
        <v>150</v>
      </c>
      <c r="H36" s="90">
        <f>IF(ISBLANK(Výsledky!$FG$3),"-",SUM(AF36,AH36,AP36,AR36,AX36))</f>
        <v>0</v>
      </c>
      <c r="I36" s="93">
        <f>IF(ISBLANK(Výsledky!$GW$3),"-",SUM(AL36,AM36,AQ36,AY36,BD36,BK36,BT36))</f>
        <v>50</v>
      </c>
      <c r="J36" s="94" t="str">
        <f>IF(ISBLANK(Výsledky!$I$3),"",Výsledky!I86)</f>
        <v>-</v>
      </c>
      <c r="K36" s="92" t="str">
        <f>IF(ISBLANK(Výsledky!$P$3),"",Výsledky!P86)</f>
        <v>-</v>
      </c>
      <c r="L36" s="92" t="str">
        <f>IF(ISBLANK(Výsledky!$W$3),"",Výsledky!W86)</f>
        <v>-</v>
      </c>
      <c r="M36" s="92" t="str">
        <f>IF(ISBLANK(Výsledky!$AD$3),"",Výsledky!AD86)</f>
        <v>-</v>
      </c>
      <c r="N36" s="92" t="str">
        <f>IF(ISBLANK(Výsledky!$AK$3),"",Výsledky!AK86)</f>
        <v>-</v>
      </c>
      <c r="O36" s="92">
        <f>IF(ISBLANK(Výsledky!$AR$3),"",Výsledky!AR86)</f>
        <v>60</v>
      </c>
      <c r="P36" s="92">
        <f>IF(ISBLANK(Výsledky!$AY$3),"",Výsledky!AY86)</f>
        <v>0</v>
      </c>
      <c r="Q36" s="92" t="str">
        <f>IF(ISBLANK(Výsledky!$BF$3),"",Výsledky!BF86)</f>
        <v>-</v>
      </c>
      <c r="R36" s="92">
        <f>IF(ISBLANK(Výsledky!$BM$3),"",Výsledky!BM86)</f>
        <v>80</v>
      </c>
      <c r="S36" s="92">
        <f>IF(ISBLANK(Výsledky!$BT$3),"",Výsledky!BT86)</f>
        <v>20</v>
      </c>
      <c r="T36" s="92">
        <f>IF(ISBLANK(Výsledky!$CA$3),"",Výsledky!CA86)</f>
        <v>60</v>
      </c>
      <c r="U36" s="92" t="str">
        <f>IF(ISBLANK(Výsledky!$CH$3),"",Výsledky!CH86)</f>
        <v>-</v>
      </c>
      <c r="V36" s="92">
        <f>IF(ISBLANK(Výsledky!$CO$3),"",Výsledky!CO86)</f>
        <v>20</v>
      </c>
      <c r="W36" s="92">
        <f>IF(ISBLANK(Výsledky!$CV$3),"",Výsledky!CV86)</f>
        <v>0</v>
      </c>
      <c r="X36" s="92">
        <f>IF(ISBLANK(Výsledky!$DC$3),"",Výsledky!DC86)</f>
        <v>70</v>
      </c>
      <c r="Y36" s="92">
        <f>IF(ISBLANK(Výsledky!$DJ$3),"",Výsledky!DJ86)</f>
        <v>40</v>
      </c>
      <c r="Z36" s="92">
        <f>IF(ISBLANK(Výsledky!$DQ$3),"",Výsledky!DQ86)</f>
        <v>30</v>
      </c>
      <c r="AA36" s="92">
        <f>IF(ISBLANK(Výsledky!$DX$3),"",Výsledky!DX86)</f>
        <v>0</v>
      </c>
      <c r="AB36" s="92">
        <f>IF(ISBLANK(Výsledky!$EE$3),"",Výsledky!EE86)</f>
        <v>0</v>
      </c>
      <c r="AC36" s="92">
        <f>IF(ISBLANK(Výsledky!$EL$3),"",Výsledky!EL86)</f>
        <v>30</v>
      </c>
      <c r="AD36" s="92">
        <f>IF(ISBLANK(Výsledky!$ES$3),"",Výsledky!ES86)</f>
        <v>20</v>
      </c>
      <c r="AE36" s="92">
        <f>IF(ISBLANK(Výsledky!$EZ$3),"",Výsledky!EZ86)</f>
        <v>80</v>
      </c>
      <c r="AF36" s="92">
        <f>IF(ISBLANK(Výsledky!$FG$3),"",Výsledky!FG86)</f>
        <v>0</v>
      </c>
      <c r="AG36" s="92">
        <f>IF(ISBLANK(Výsledky!$FN$3),"",Výsledky!FN86)</f>
        <v>30</v>
      </c>
      <c r="AH36" s="92">
        <f>IF(ISBLANK(Výsledky!$FU$3),"",Výsledky!FU86)</f>
        <v>0</v>
      </c>
      <c r="AI36" s="92" t="str">
        <f>IF(ISBLANK(Výsledky!$GB$3),"",Výsledky!GB86)</f>
        <v>-</v>
      </c>
      <c r="AJ36" s="92">
        <f>IF(ISBLANK(Výsledky!$GI$3),"",Výsledky!GI86)</f>
        <v>20</v>
      </c>
      <c r="AK36" s="92">
        <f>IF(ISBLANK(Výsledky!$GP$3),"",Výsledky!GP86)</f>
        <v>30</v>
      </c>
      <c r="AL36" s="92" t="str">
        <f>IF(ISBLANK(Výsledky!$GW$3),"",Výsledky!GW86)</f>
        <v>-</v>
      </c>
      <c r="AM36" s="92">
        <f>IF(ISBLANK(Výsledky!$HD$3),"",Výsledky!HD86)</f>
        <v>0</v>
      </c>
      <c r="AN36" s="92">
        <f>IF(ISBLANK(Výsledky!$HK$3),"",Výsledky!HK86)</f>
        <v>0</v>
      </c>
      <c r="AO36" s="92">
        <f>IF(ISBLANK(Výsledky!$HR$3),"",Výsledky!HR86)</f>
        <v>0</v>
      </c>
      <c r="AP36" s="92" t="str">
        <f>IF(ISBLANK(Výsledky!$HY$3),"",Výsledky!HY86)</f>
        <v/>
      </c>
      <c r="AQ36" s="92">
        <f>IF(ISBLANK(Výsledky!$IF$3),"",Výsledky!IF86)</f>
        <v>50</v>
      </c>
      <c r="AR36" s="92" t="str">
        <f>IF(ISBLANK(Výsledky!$IM$3),"",Výsledky!IM86)</f>
        <v/>
      </c>
      <c r="AS36" s="92">
        <f>IF(ISBLANK(Výsledky!$IT$3),"",Výsledky!IT86)</f>
        <v>0</v>
      </c>
      <c r="AT36" s="92">
        <f>IF(ISBLANK(Výsledky!$JA$3),"",Výsledky!JA86)</f>
        <v>0</v>
      </c>
      <c r="AU36" s="92">
        <f>IF(ISBLANK(Výsledky!$JH$3),"",Výsledky!JH86)</f>
        <v>0</v>
      </c>
      <c r="AV36" s="92">
        <f>IF(ISBLANK(Výsledky!$JO$3),"",Výsledky!JO86)</f>
        <v>0</v>
      </c>
      <c r="AW36" s="92">
        <f>IF(ISBLANK(Výsledky!$JV$3),"",Výsledky!JV86)</f>
        <v>0</v>
      </c>
      <c r="AX36" s="92" t="str">
        <f>IF(ISBLANK(Výsledky!$KC$3),"",Výsledky!KC86)</f>
        <v/>
      </c>
      <c r="AY36" s="92" t="str">
        <f>IF(ISBLANK(Výsledky!$KJ$3),"",Výsledky!KJ86)</f>
        <v/>
      </c>
      <c r="AZ36" s="92">
        <f>IF(ISBLANK(Výsledky!$KQ$3),"",Výsledky!KQ86)</f>
        <v>60</v>
      </c>
      <c r="BA36" s="92">
        <f>IF(ISBLANK(Výsledky!$KX$3),"",Výsledky!KX86)</f>
        <v>20</v>
      </c>
      <c r="BB36" s="92">
        <f>IF(ISBLANK(Výsledky!$LE$3),"",Výsledky!LE86)</f>
        <v>0</v>
      </c>
      <c r="BC36" s="92">
        <f>IF(ISBLANK(Výsledky!$LL$3),"",Výsledky!LL86)</f>
        <v>20</v>
      </c>
      <c r="BD36" s="92" t="str">
        <f>IF(ISBLANK(Výsledky!$LS$3),"",Výsledky!LS86)</f>
        <v/>
      </c>
      <c r="BE36" s="92">
        <f>IF(ISBLANK(Výsledky!$LZ$3),"",Výsledky!LZ86)</f>
        <v>60</v>
      </c>
      <c r="BF36" s="92" t="str">
        <f>IF(ISBLANK(Výsledky!$MG$3),"",Výsledky!MG86)</f>
        <v>-</v>
      </c>
      <c r="BG36" s="92" t="str">
        <f>IF(ISBLANK(Výsledky!$MN$3),"",Výsledky!MN86)</f>
        <v/>
      </c>
      <c r="BH36" s="92">
        <f>IF(ISBLANK(Výsledky!$MU$3),"",Výsledky!MU86)</f>
        <v>40</v>
      </c>
      <c r="BI36" s="92" t="str">
        <f>IF(ISBLANK(Výsledky!$NB$3),"",Výsledky!NB86)</f>
        <v/>
      </c>
      <c r="BJ36" s="92" t="str">
        <f>IF(ISBLANK(Výsledky!$NI$3),"",Výsledky!NI86)</f>
        <v>-</v>
      </c>
      <c r="BK36" s="92" t="str">
        <f>IF(ISBLANK(Výsledky!$NP$3),"",Výsledky!NP86)</f>
        <v/>
      </c>
      <c r="BL36" s="92">
        <f>IF(ISBLANK(Výsledky!$NW$3),"",Výsledky!NW86)</f>
        <v>0</v>
      </c>
      <c r="BM36" s="92">
        <f>IF(ISBLANK(Výsledky!$OD$3),"",Výsledky!OD86)</f>
        <v>50</v>
      </c>
      <c r="BN36" s="92">
        <f>IF(ISBLANK(Výsledky!$OK$3),"",Výsledky!OK86)</f>
        <v>40</v>
      </c>
      <c r="BO36" s="92" t="str">
        <f>IF(ISBLANK(Výsledky!$OR$3),"",Výsledky!OR86)</f>
        <v/>
      </c>
      <c r="BP36" s="92" t="str">
        <f>IF(ISBLANK(Výsledky!$OY$3),"",Výsledky!OY86)</f>
        <v>-</v>
      </c>
      <c r="BQ36" s="92" t="str">
        <f>IF(ISBLANK(Výsledky!$PF$3),"",Výsledky!PF86)</f>
        <v/>
      </c>
      <c r="BR36" s="92">
        <f>IF(ISBLANK(Výsledky!$PM$3),"",Výsledky!PM86)</f>
        <v>20</v>
      </c>
      <c r="BS36" s="92" t="str">
        <f>IF(ISBLANK(Výsledky!$PT$3),"",Výsledky!PT86)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>
        <f t="shared" si="47"/>
        <v>59</v>
      </c>
      <c r="DU36" s="10">
        <f t="shared" si="48"/>
        <v>59</v>
      </c>
      <c r="DV36" s="10" t="e">
        <f t="shared" si="49"/>
        <v>#N/A</v>
      </c>
      <c r="DW36" s="10">
        <f t="shared" si="50"/>
        <v>59</v>
      </c>
      <c r="DX36" s="10" t="e">
        <f t="shared" si="51"/>
        <v>#N/A</v>
      </c>
      <c r="DY36" s="10">
        <f t="shared" si="52"/>
        <v>59</v>
      </c>
      <c r="DZ36" s="10" t="e">
        <f t="shared" si="53"/>
        <v>#N/A</v>
      </c>
      <c r="EA36" s="10">
        <f t="shared" si="54"/>
        <v>59</v>
      </c>
      <c r="EB36" s="10">
        <f t="shared" si="55"/>
        <v>55</v>
      </c>
      <c r="EC36" s="10">
        <f t="shared" si="56"/>
        <v>54</v>
      </c>
      <c r="ED36" s="10" t="e">
        <f t="shared" si="57"/>
        <v>#N/A</v>
      </c>
      <c r="EE36" s="10">
        <f t="shared" si="58"/>
        <v>54</v>
      </c>
      <c r="EF36" s="10" t="e">
        <f t="shared" si="59"/>
        <v>#N/A</v>
      </c>
      <c r="EG36" s="10">
        <f t="shared" si="60"/>
        <v>54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 ht="15" x14ac:dyDescent="0.2">
      <c r="A37" s="1"/>
      <c r="B37" s="117" t="s">
        <v>127</v>
      </c>
      <c r="C37" s="113">
        <f>Tipy!A53</f>
        <v>5</v>
      </c>
      <c r="D37" s="108" t="str">
        <f>IF(Tipy!B53="","",Tipy!B53)</f>
        <v>Patrik Gálik</v>
      </c>
      <c r="E37" s="109">
        <f>SUM(F37:J37)</f>
        <v>920</v>
      </c>
      <c r="F37" s="104">
        <f>IF(ISBLANK(Výsledky!$I$3),"-",SUM(K37:P37,R37,T37:U37,W37,Y37:AA37,AC37,AE37,AG37,AI37:AK37,AN37:AO37,AS37:AT37,AV37:AW37,AZ37,BB37:BC37,BE37:BF37,BH37,BJ37,BL37:BN37,BP37,BR37:BS37))</f>
        <v>650</v>
      </c>
      <c r="G37" s="90">
        <f>IF(ISBLANK(Výsledky!$BF$3),"-",SUM(Q37,V37,X37,S37,AB37,AD37,AU37,BA37,BG37,BI37,BO37,BQ37,BU37))</f>
        <v>200</v>
      </c>
      <c r="H37" s="90">
        <f>IF(ISBLANK(Výsledky!$FG$3),"-",SUM(AF37,AH37,AP37,AR37,AX37))</f>
        <v>20</v>
      </c>
      <c r="I37" s="93">
        <f>IF(ISBLANK(Výsledky!$GW$3),"-",SUM(AL37,AM37,AQ37,AY37,BD37,BK37,BT37))</f>
        <v>30</v>
      </c>
      <c r="J37" s="94">
        <f>IF(ISBLANK(Výsledky!$I$3),"",Výsledky!I59)</f>
        <v>20</v>
      </c>
      <c r="K37" s="92">
        <f>IF(ISBLANK(Výsledky!$P$3),"",Výsledky!P59)</f>
        <v>20</v>
      </c>
      <c r="L37" s="92">
        <f>IF(ISBLANK(Výsledky!$W$3),"",Výsledky!W59)</f>
        <v>0</v>
      </c>
      <c r="M37" s="92">
        <f>IF(ISBLANK(Výsledky!$AD$3),"",Výsledky!AD59)</f>
        <v>20</v>
      </c>
      <c r="N37" s="92">
        <f>IF(ISBLANK(Výsledky!$AK$3),"",Výsledky!AK59)</f>
        <v>20</v>
      </c>
      <c r="O37" s="92">
        <f>IF(ISBLANK(Výsledky!$AR$3),"",Výsledky!AR59)</f>
        <v>30</v>
      </c>
      <c r="P37" s="92">
        <f>IF(ISBLANK(Výsledky!$AY$3),"",Výsledky!AY59)</f>
        <v>0</v>
      </c>
      <c r="Q37" s="92">
        <f>IF(ISBLANK(Výsledky!$BF$3),"",Výsledky!BF59)</f>
        <v>0</v>
      </c>
      <c r="R37" s="92">
        <f>IF(ISBLANK(Výsledky!$BM$3),"",Výsledky!BM59)</f>
        <v>80</v>
      </c>
      <c r="S37" s="92">
        <f>IF(ISBLANK(Výsledky!$BT$3),"",Výsledky!BT59)</f>
        <v>50</v>
      </c>
      <c r="T37" s="92">
        <f>IF(ISBLANK(Výsledky!$CA$3),"",Výsledky!CA59)</f>
        <v>0</v>
      </c>
      <c r="U37" s="92">
        <f>IF(ISBLANK(Výsledky!$CH$3),"",Výsledky!CH59)</f>
        <v>0</v>
      </c>
      <c r="V37" s="92">
        <f>IF(ISBLANK(Výsledky!$CO$3),"",Výsledky!CO59)</f>
        <v>40</v>
      </c>
      <c r="W37" s="92">
        <f>IF(ISBLANK(Výsledky!$CV$3),"",Výsledky!CV59)</f>
        <v>0</v>
      </c>
      <c r="X37" s="92">
        <f>IF(ISBLANK(Výsledky!$DC$3),"",Výsledky!DC59)</f>
        <v>50</v>
      </c>
      <c r="Y37" s="92">
        <f>IF(ISBLANK(Výsledky!$DJ$3),"",Výsledky!DJ59)</f>
        <v>40</v>
      </c>
      <c r="Z37" s="92">
        <f>IF(ISBLANK(Výsledky!$DQ$3),"",Výsledky!DQ59)</f>
        <v>20</v>
      </c>
      <c r="AA37" s="92">
        <f>IF(ISBLANK(Výsledky!$DX$3),"",Výsledky!DX59)</f>
        <v>0</v>
      </c>
      <c r="AB37" s="92">
        <f>IF(ISBLANK(Výsledky!$EE$3),"",Výsledky!EE59)</f>
        <v>20</v>
      </c>
      <c r="AC37" s="92">
        <f>IF(ISBLANK(Výsledky!$EL$3),"",Výsledky!EL59)</f>
        <v>0</v>
      </c>
      <c r="AD37" s="92">
        <f>IF(ISBLANK(Výsledky!$ES$3),"",Výsledky!ES59)</f>
        <v>20</v>
      </c>
      <c r="AE37" s="92">
        <f>IF(ISBLANK(Výsledky!$EZ$3),"",Výsledky!EZ59)</f>
        <v>30</v>
      </c>
      <c r="AF37" s="92">
        <f>IF(ISBLANK(Výsledky!$FG$3),"",Výsledky!FG59)</f>
        <v>0</v>
      </c>
      <c r="AG37" s="92">
        <f>IF(ISBLANK(Výsledky!$FN$3),"",Výsledky!FN59)</f>
        <v>80</v>
      </c>
      <c r="AH37" s="92">
        <f>IF(ISBLANK(Výsledky!$FU$3),"",Výsledky!FU59)</f>
        <v>20</v>
      </c>
      <c r="AI37" s="92">
        <f>IF(ISBLANK(Výsledky!$GB$3),"",Výsledky!GB59)</f>
        <v>50</v>
      </c>
      <c r="AJ37" s="92">
        <f>IF(ISBLANK(Výsledky!$GI$3),"",Výsledky!GI59)</f>
        <v>20</v>
      </c>
      <c r="AK37" s="92">
        <f>IF(ISBLANK(Výsledky!$GP$3),"",Výsledky!GP59)</f>
        <v>30</v>
      </c>
      <c r="AL37" s="92">
        <f>IF(ISBLANK(Výsledky!$GW$3),"",Výsledky!GW59)</f>
        <v>0</v>
      </c>
      <c r="AM37" s="92">
        <f>IF(ISBLANK(Výsledky!$HD$3),"",Výsledky!HD59)</f>
        <v>30</v>
      </c>
      <c r="AN37" s="92">
        <f>IF(ISBLANK(Výsledky!$HK$3),"",Výsledky!HK59)</f>
        <v>0</v>
      </c>
      <c r="AO37" s="92">
        <f>IF(ISBLANK(Výsledky!$HR$3),"",Výsledky!HR59)</f>
        <v>0</v>
      </c>
      <c r="AP37" s="92" t="str">
        <f>IF(ISBLANK(Výsledky!$HY$3),"",Výsledky!HY59)</f>
        <v/>
      </c>
      <c r="AQ37" s="92">
        <f>IF(ISBLANK(Výsledky!$IF$3),"",Výsledky!IF59)</f>
        <v>0</v>
      </c>
      <c r="AR37" s="92" t="str">
        <f>IF(ISBLANK(Výsledky!$IM$3),"",Výsledky!IM59)</f>
        <v/>
      </c>
      <c r="AS37" s="92">
        <f>IF(ISBLANK(Výsledky!$IT$3),"",Výsledky!IT59)</f>
        <v>0</v>
      </c>
      <c r="AT37" s="92">
        <f>IF(ISBLANK(Výsledky!$JA$3),"",Výsledky!JA59)</f>
        <v>30</v>
      </c>
      <c r="AU37" s="92">
        <f>IF(ISBLANK(Výsledky!$JH$3),"",Výsledky!JH59)</f>
        <v>20</v>
      </c>
      <c r="AV37" s="92">
        <f>IF(ISBLANK(Výsledky!$JO$3),"",Výsledky!JO59)</f>
        <v>70</v>
      </c>
      <c r="AW37" s="92" t="str">
        <f>IF(ISBLANK(Výsledky!$JV$3),"",Výsledky!JV59)</f>
        <v>-</v>
      </c>
      <c r="AX37" s="92" t="str">
        <f>IF(ISBLANK(Výsledky!$KC$3),"",Výsledky!KC59)</f>
        <v/>
      </c>
      <c r="AY37" s="92" t="str">
        <f>IF(ISBLANK(Výsledky!$KJ$3),"",Výsledky!KJ59)</f>
        <v/>
      </c>
      <c r="AZ37" s="92">
        <f>IF(ISBLANK(Výsledky!$KQ$3),"",Výsledky!KQ59)</f>
        <v>40</v>
      </c>
      <c r="BA37" s="92">
        <f>IF(ISBLANK(Výsledky!$KX$3),"",Výsledky!KX59)</f>
        <v>0</v>
      </c>
      <c r="BB37" s="92">
        <f>IF(ISBLANK(Výsledky!$LE$3),"",Výsledky!LE59)</f>
        <v>0</v>
      </c>
      <c r="BC37" s="92">
        <f>IF(ISBLANK(Výsledky!$LL$3),"",Výsledky!LL59)</f>
        <v>20</v>
      </c>
      <c r="BD37" s="92" t="str">
        <f>IF(ISBLANK(Výsledky!$LS$3),"",Výsledky!LS59)</f>
        <v/>
      </c>
      <c r="BE37" s="92" t="str">
        <f>IF(ISBLANK(Výsledky!$LZ$3),"",Výsledky!LZ59)</f>
        <v>-</v>
      </c>
      <c r="BF37" s="92" t="str">
        <f>IF(ISBLANK(Výsledky!$MG$3),"",Výsledky!MG59)</f>
        <v>-</v>
      </c>
      <c r="BG37" s="92" t="str">
        <f>IF(ISBLANK(Výsledky!$MN$3),"",Výsledky!MN59)</f>
        <v/>
      </c>
      <c r="BH37" s="92" t="str">
        <f>IF(ISBLANK(Výsledky!$MU$3),"",Výsledky!MU59)</f>
        <v>-</v>
      </c>
      <c r="BI37" s="92" t="str">
        <f>IF(ISBLANK(Výsledky!$NB$3),"",Výsledky!NB59)</f>
        <v/>
      </c>
      <c r="BJ37" s="92">
        <f>IF(ISBLANK(Výsledky!$NI$3),"",Výsledky!NI59)</f>
        <v>20</v>
      </c>
      <c r="BK37" s="92" t="str">
        <f>IF(ISBLANK(Výsledky!$NP$3),"",Výsledky!NP59)</f>
        <v/>
      </c>
      <c r="BL37" s="92" t="str">
        <f>IF(ISBLANK(Výsledky!$NW$3),"",Výsledky!NW59)</f>
        <v>-</v>
      </c>
      <c r="BM37" s="92" t="str">
        <f>IF(ISBLANK(Výsledky!$OD$3),"",Výsledky!OD59)</f>
        <v>-</v>
      </c>
      <c r="BN37" s="92" t="str">
        <f>IF(ISBLANK(Výsledky!$OK$3),"",Výsledky!OK59)</f>
        <v>-</v>
      </c>
      <c r="BO37" s="92" t="str">
        <f>IF(ISBLANK(Výsledky!$OR$3),"",Výsledky!OR59)</f>
        <v/>
      </c>
      <c r="BP37" s="92">
        <f>IF(ISBLANK(Výsledky!$OY$3),"",Výsledky!OY59)</f>
        <v>30</v>
      </c>
      <c r="BQ37" s="92" t="str">
        <f>IF(ISBLANK(Výsledky!$PF$3),"",Výsledky!PF59)</f>
        <v/>
      </c>
      <c r="BR37" s="92" t="str">
        <f>IF(ISBLANK(Výsledky!$PM$3),"",Výsledky!PM59)</f>
        <v>-</v>
      </c>
      <c r="BS37" s="92" t="str">
        <f>IF(ISBLANK(Výsledky!$PT$3),"",Výsledky!PT59)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>
        <f t="shared" si="47"/>
        <v>60</v>
      </c>
      <c r="DU37" s="10">
        <f t="shared" si="48"/>
        <v>60</v>
      </c>
      <c r="DV37" s="10" t="e">
        <f t="shared" si="49"/>
        <v>#N/A</v>
      </c>
      <c r="DW37" s="10">
        <f t="shared" si="50"/>
        <v>60</v>
      </c>
      <c r="DX37" s="10" t="e">
        <f t="shared" si="51"/>
        <v>#N/A</v>
      </c>
      <c r="DY37" s="10">
        <f t="shared" si="52"/>
        <v>60</v>
      </c>
      <c r="DZ37" s="10" t="e">
        <f t="shared" si="53"/>
        <v>#N/A</v>
      </c>
      <c r="EA37" s="10">
        <f t="shared" si="54"/>
        <v>60</v>
      </c>
      <c r="EB37" s="10">
        <f t="shared" si="55"/>
        <v>60</v>
      </c>
      <c r="EC37" s="10">
        <f t="shared" si="56"/>
        <v>60</v>
      </c>
      <c r="ED37" s="10" t="e">
        <f t="shared" si="57"/>
        <v>#N/A</v>
      </c>
      <c r="EE37" s="10">
        <f t="shared" si="58"/>
        <v>60</v>
      </c>
      <c r="EF37" s="10" t="e">
        <f t="shared" si="59"/>
        <v>#N/A</v>
      </c>
      <c r="EG37" s="10">
        <f t="shared" si="60"/>
        <v>60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 ht="15" x14ac:dyDescent="0.2">
      <c r="A38" s="1"/>
      <c r="B38" s="117" t="s">
        <v>128</v>
      </c>
      <c r="C38" s="113">
        <f>Tipy!A57</f>
        <v>73</v>
      </c>
      <c r="D38" s="108" t="str">
        <f>IF(Tipy!B57="","",Tipy!B57)</f>
        <v>Peter Bognár</v>
      </c>
      <c r="E38" s="109">
        <f>SUM(F38:J38)</f>
        <v>920</v>
      </c>
      <c r="F38" s="104">
        <f>IF(ISBLANK(Výsledky!$I$3),"-",SUM(K38:P38,R38,T38:U38,W38,Y38:AA38,AC38,AE38,AG38,AI38:AK38,AN38:AO38,AS38:AT38,AV38:AW38,AZ38,BB38:BC38,BE38:BF38,BH38,BJ38,BL38:BN38,BP38,BR38:BS38))</f>
        <v>690</v>
      </c>
      <c r="G38" s="90">
        <f>IF(ISBLANK(Výsledky!$BF$3),"-",SUM(Q38,V38,X38,S38,AB38,AD38,AU38,BA38,BG38,BI38,BO38,BQ38,BU38))</f>
        <v>180</v>
      </c>
      <c r="H38" s="90">
        <f>IF(ISBLANK(Výsledky!$FG$3),"-",SUM(AF38,AH38,AP38,AR38,AX38))</f>
        <v>0</v>
      </c>
      <c r="I38" s="93">
        <f>IF(ISBLANK(Výsledky!$GW$3),"-",SUM(AL38,AM38,AQ38,AY38,BD38,BK38,BT38))</f>
        <v>50</v>
      </c>
      <c r="J38" s="94" t="str">
        <f>IF(ISBLANK(Výsledky!$I$3),"",Výsledky!I63)</f>
        <v>-</v>
      </c>
      <c r="K38" s="92">
        <f>IF(ISBLANK(Výsledky!$P$3),"",Výsledky!P63)</f>
        <v>20</v>
      </c>
      <c r="L38" s="92">
        <f>IF(ISBLANK(Výsledky!$W$3),"",Výsledky!W63)</f>
        <v>0</v>
      </c>
      <c r="M38" s="92">
        <f>IF(ISBLANK(Výsledky!$AD$3),"",Výsledky!AD63)</f>
        <v>20</v>
      </c>
      <c r="N38" s="92">
        <f>IF(ISBLANK(Výsledky!$AK$3),"",Výsledky!AK63)</f>
        <v>20</v>
      </c>
      <c r="O38" s="92">
        <f>IF(ISBLANK(Výsledky!$AR$3),"",Výsledky!AR63)</f>
        <v>30</v>
      </c>
      <c r="P38" s="92">
        <f>IF(ISBLANK(Výsledky!$AY$3),"",Výsledky!AY63)</f>
        <v>0</v>
      </c>
      <c r="Q38" s="92">
        <f>IF(ISBLANK(Výsledky!$BF$3),"",Výsledky!BF63)</f>
        <v>0</v>
      </c>
      <c r="R38" s="92">
        <f>IF(ISBLANK(Výsledky!$BM$3),"",Výsledky!BM63)</f>
        <v>80</v>
      </c>
      <c r="S38" s="92">
        <f>IF(ISBLANK(Výsledky!$BT$3),"",Výsledky!BT63)</f>
        <v>50</v>
      </c>
      <c r="T38" s="92">
        <f>IF(ISBLANK(Výsledky!$CA$3),"",Výsledky!CA63)</f>
        <v>20</v>
      </c>
      <c r="U38" s="92">
        <f>IF(ISBLANK(Výsledky!$CH$3),"",Výsledky!CH63)</f>
        <v>0</v>
      </c>
      <c r="V38" s="92">
        <f>IF(ISBLANK(Výsledky!$CO$3),"",Výsledky!CO63)</f>
        <v>30</v>
      </c>
      <c r="W38" s="92">
        <f>IF(ISBLANK(Výsledky!$CV$3),"",Výsledky!CV63)</f>
        <v>20</v>
      </c>
      <c r="X38" s="92" t="str">
        <f>IF(ISBLANK(Výsledky!$DC$3),"",Výsledky!DC63)</f>
        <v>-</v>
      </c>
      <c r="Y38" s="92">
        <f>IF(ISBLANK(Výsledky!$DJ$3),"",Výsledky!DJ63)</f>
        <v>40</v>
      </c>
      <c r="Z38" s="92">
        <f>IF(ISBLANK(Výsledky!$DQ$3),"",Výsledky!DQ63)</f>
        <v>30</v>
      </c>
      <c r="AA38" s="92" t="str">
        <f>IF(ISBLANK(Výsledky!$DX$3),"",Výsledky!DX63)</f>
        <v>-</v>
      </c>
      <c r="AB38" s="92">
        <f>IF(ISBLANK(Výsledky!$EE$3),"",Výsledky!EE63)</f>
        <v>20</v>
      </c>
      <c r="AC38" s="92">
        <f>IF(ISBLANK(Výsledky!$EL$3),"",Výsledky!EL63)</f>
        <v>20</v>
      </c>
      <c r="AD38" s="92">
        <f>IF(ISBLANK(Výsledky!$ES$3),"",Výsledky!ES63)</f>
        <v>40</v>
      </c>
      <c r="AE38" s="92" t="str">
        <f>IF(ISBLANK(Výsledky!$EZ$3),"",Výsledky!EZ63)</f>
        <v>-</v>
      </c>
      <c r="AF38" s="92">
        <f>IF(ISBLANK(Výsledky!$FG$3),"",Výsledky!FG63)</f>
        <v>0</v>
      </c>
      <c r="AG38" s="92">
        <f>IF(ISBLANK(Výsledky!$FN$3),"",Výsledky!FN63)</f>
        <v>40</v>
      </c>
      <c r="AH38" s="92" t="str">
        <f>IF(ISBLANK(Výsledky!$FU$3),"",Výsledky!FU63)</f>
        <v>-</v>
      </c>
      <c r="AI38" s="92" t="str">
        <f>IF(ISBLANK(Výsledky!$GB$3),"",Výsledky!GB63)</f>
        <v>-</v>
      </c>
      <c r="AJ38" s="92">
        <f>IF(ISBLANK(Výsledky!$GI$3),"",Výsledky!GI63)</f>
        <v>30</v>
      </c>
      <c r="AK38" s="92">
        <f>IF(ISBLANK(Výsledky!$GP$3),"",Výsledky!GP63)</f>
        <v>0</v>
      </c>
      <c r="AL38" s="92" t="str">
        <f>IF(ISBLANK(Výsledky!$GW$3),"",Výsledky!GW63)</f>
        <v>-</v>
      </c>
      <c r="AM38" s="92">
        <f>IF(ISBLANK(Výsledky!$HD$3),"",Výsledky!HD63)</f>
        <v>20</v>
      </c>
      <c r="AN38" s="92">
        <f>IF(ISBLANK(Výsledky!$HK$3),"",Výsledky!HK63)</f>
        <v>0</v>
      </c>
      <c r="AO38" s="92">
        <f>IF(ISBLANK(Výsledky!$HR$3),"",Výsledky!HR63)</f>
        <v>0</v>
      </c>
      <c r="AP38" s="92" t="str">
        <f>IF(ISBLANK(Výsledky!$HY$3),"",Výsledky!HY63)</f>
        <v/>
      </c>
      <c r="AQ38" s="92">
        <f>IF(ISBLANK(Výsledky!$IF$3),"",Výsledky!IF63)</f>
        <v>30</v>
      </c>
      <c r="AR38" s="92" t="str">
        <f>IF(ISBLANK(Výsledky!$IM$3),"",Výsledky!IM63)</f>
        <v/>
      </c>
      <c r="AS38" s="92">
        <f>IF(ISBLANK(Výsledky!$IT$3),"",Výsledky!IT63)</f>
        <v>0</v>
      </c>
      <c r="AT38" s="92" t="str">
        <f>IF(ISBLANK(Výsledky!$JA$3),"",Výsledky!JA63)</f>
        <v>-</v>
      </c>
      <c r="AU38" s="92">
        <f>IF(ISBLANK(Výsledky!$JH$3),"",Výsledky!JH63)</f>
        <v>20</v>
      </c>
      <c r="AV38" s="92">
        <f>IF(ISBLANK(Výsledky!$JO$3),"",Výsledky!JO63)</f>
        <v>70</v>
      </c>
      <c r="AW38" s="92">
        <f>IF(ISBLANK(Výsledky!$JV$3),"",Výsledky!JV63)</f>
        <v>0</v>
      </c>
      <c r="AX38" s="92" t="str">
        <f>IF(ISBLANK(Výsledky!$KC$3),"",Výsledky!KC63)</f>
        <v/>
      </c>
      <c r="AY38" s="92" t="str">
        <f>IF(ISBLANK(Výsledky!$KJ$3),"",Výsledky!KJ63)</f>
        <v/>
      </c>
      <c r="AZ38" s="92">
        <f>IF(ISBLANK(Výsledky!$KQ$3),"",Výsledky!KQ63)</f>
        <v>60</v>
      </c>
      <c r="BA38" s="92">
        <f>IF(ISBLANK(Výsledky!$KX$3),"",Výsledky!KX63)</f>
        <v>20</v>
      </c>
      <c r="BB38" s="92">
        <f>IF(ISBLANK(Výsledky!$LE$3),"",Výsledky!LE63)</f>
        <v>0</v>
      </c>
      <c r="BC38" s="92">
        <f>IF(ISBLANK(Výsledky!$LL$3),"",Výsledky!LL63)</f>
        <v>30</v>
      </c>
      <c r="BD38" s="92" t="str">
        <f>IF(ISBLANK(Výsledky!$LS$3),"",Výsledky!LS63)</f>
        <v/>
      </c>
      <c r="BE38" s="92" t="str">
        <f>IF(ISBLANK(Výsledky!$LZ$3),"",Výsledky!LZ63)</f>
        <v>-</v>
      </c>
      <c r="BF38" s="92">
        <f>IF(ISBLANK(Výsledky!$MG$3),"",Výsledky!MG63)</f>
        <v>40</v>
      </c>
      <c r="BG38" s="92" t="str">
        <f>IF(ISBLANK(Výsledky!$MN$3),"",Výsledky!MN63)</f>
        <v/>
      </c>
      <c r="BH38" s="92">
        <f>IF(ISBLANK(Výsledky!$MU$3),"",Výsledky!MU63)</f>
        <v>50</v>
      </c>
      <c r="BI38" s="92" t="str">
        <f>IF(ISBLANK(Výsledky!$NB$3),"",Výsledky!NB63)</f>
        <v/>
      </c>
      <c r="BJ38" s="92" t="str">
        <f>IF(ISBLANK(Výsledky!$NI$3),"",Výsledky!NI63)</f>
        <v>-</v>
      </c>
      <c r="BK38" s="92" t="str">
        <f>IF(ISBLANK(Výsledky!$NP$3),"",Výsledky!NP63)</f>
        <v/>
      </c>
      <c r="BL38" s="92" t="str">
        <f>IF(ISBLANK(Výsledky!$NW$3),"",Výsledky!NW63)</f>
        <v>-</v>
      </c>
      <c r="BM38" s="92">
        <f>IF(ISBLANK(Výsledky!$OD$3),"",Výsledky!OD63)</f>
        <v>40</v>
      </c>
      <c r="BN38" s="92" t="str">
        <f>IF(ISBLANK(Výsledky!$OK$3),"",Výsledky!OK63)</f>
        <v>-</v>
      </c>
      <c r="BO38" s="92" t="str">
        <f>IF(ISBLANK(Výsledky!$OR$3),"",Výsledky!OR63)</f>
        <v/>
      </c>
      <c r="BP38" s="92">
        <f>IF(ISBLANK(Výsledky!$OY$3),"",Výsledky!OY63)</f>
        <v>30</v>
      </c>
      <c r="BQ38" s="92" t="str">
        <f>IF(ISBLANK(Výsledky!$PF$3),"",Výsledky!PF63)</f>
        <v/>
      </c>
      <c r="BR38" s="92" t="str">
        <f>IF(ISBLANK(Výsledky!$PM$3),"",Výsledky!PM63)</f>
        <v>-</v>
      </c>
      <c r="BS38" s="92" t="str">
        <f>IF(ISBLANK(Výsledky!$PT$3),"",Výsledky!PT63)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>
        <f t="shared" si="47"/>
        <v>63</v>
      </c>
      <c r="DU38" s="10">
        <f t="shared" si="48"/>
        <v>63</v>
      </c>
      <c r="DV38" s="10" t="e">
        <f t="shared" si="49"/>
        <v>#N/A</v>
      </c>
      <c r="DW38" s="10">
        <f t="shared" si="50"/>
        <v>63</v>
      </c>
      <c r="DX38" s="10" t="e">
        <f t="shared" si="51"/>
        <v>#N/A</v>
      </c>
      <c r="DY38" s="10">
        <f t="shared" si="52"/>
        <v>63</v>
      </c>
      <c r="DZ38" s="10" t="e">
        <f t="shared" si="53"/>
        <v>#N/A</v>
      </c>
      <c r="EA38" s="10">
        <f t="shared" si="54"/>
        <v>63</v>
      </c>
      <c r="EB38" s="10">
        <f t="shared" si="55"/>
        <v>63</v>
      </c>
      <c r="EC38" s="10">
        <f t="shared" si="56"/>
        <v>63</v>
      </c>
      <c r="ED38" s="10" t="e">
        <f t="shared" si="57"/>
        <v>#N/A</v>
      </c>
      <c r="EE38" s="10">
        <f t="shared" si="58"/>
        <v>63</v>
      </c>
      <c r="EF38" s="10" t="e">
        <f t="shared" si="59"/>
        <v>#N/A</v>
      </c>
      <c r="EG38" s="10">
        <f t="shared" si="60"/>
        <v>63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 ht="15" x14ac:dyDescent="0.2">
      <c r="A39" s="1"/>
      <c r="B39" s="117" t="s">
        <v>129</v>
      </c>
      <c r="C39" s="113">
        <f>Tipy!A13</f>
        <v>13</v>
      </c>
      <c r="D39" s="108" t="str">
        <f>IF(Tipy!B13="","",Tipy!B13)</f>
        <v>Cali</v>
      </c>
      <c r="E39" s="109">
        <f>SUM(F39:J39)</f>
        <v>860</v>
      </c>
      <c r="F39" s="104">
        <f>IF(ISBLANK(Výsledky!$I$3),"-",SUM(K39:P39,R39,T39:U39,W39,Y39:AA39,AC39,AE39,AG39,AI39:AK39,AN39:AO39,AS39:AT39,AV39:AW39,AZ39,BB39:BC39,BE39:BF39,BH39,BJ39,BL39:BN39,BP39,BR39:BS39))</f>
        <v>620</v>
      </c>
      <c r="G39" s="90">
        <f>IF(ISBLANK(Výsledky!$BF$3),"-",SUM(Q39,V39,X39,S39,AB39,AD39,AU39,BA39,BG39,BI39,BO39,BQ39,BU39))</f>
        <v>200</v>
      </c>
      <c r="H39" s="90">
        <f>IF(ISBLANK(Výsledky!$FG$3),"-",SUM(AF39,AH39,AP39,AR39,AX39))</f>
        <v>30</v>
      </c>
      <c r="I39" s="93">
        <f>IF(ISBLANK(Výsledky!$GW$3),"-",SUM(AL39,AM39,AQ39,AY39,BD39,BK39,BT39))</f>
        <v>10</v>
      </c>
      <c r="J39" s="94" t="str">
        <f>IF(ISBLANK(Výsledky!$I$3),"",Výsledky!I19)</f>
        <v>-</v>
      </c>
      <c r="K39" s="92" t="str">
        <f>IF(ISBLANK(Výsledky!$P$3),"",Výsledky!P19)</f>
        <v>-</v>
      </c>
      <c r="L39" s="92">
        <f>IF(ISBLANK(Výsledky!$W$3),"",Výsledky!W19)</f>
        <v>20</v>
      </c>
      <c r="M39" s="92">
        <f>IF(ISBLANK(Výsledky!$AD$3),"",Výsledky!AD19)</f>
        <v>20</v>
      </c>
      <c r="N39" s="92">
        <f>IF(ISBLANK(Výsledky!$AK$3),"",Výsledky!AK19)</f>
        <v>20</v>
      </c>
      <c r="O39" s="92">
        <f>IF(ISBLANK(Výsledky!$AR$3),"",Výsledky!AR19)</f>
        <v>80</v>
      </c>
      <c r="P39" s="92" t="str">
        <f>IF(ISBLANK(Výsledky!$AY$3),"",Výsledky!AY19)</f>
        <v>-</v>
      </c>
      <c r="Q39" s="92" t="str">
        <f>IF(ISBLANK(Výsledky!$BF$3),"",Výsledky!BF19)</f>
        <v>-</v>
      </c>
      <c r="R39" s="92">
        <f>IF(ISBLANK(Výsledky!$BM$3),"",Výsledky!BM19)</f>
        <v>80</v>
      </c>
      <c r="S39" s="92">
        <f>IF(ISBLANK(Výsledky!$BT$3),"",Výsledky!BT19)</f>
        <v>40</v>
      </c>
      <c r="T39" s="92">
        <f>IF(ISBLANK(Výsledky!$CA$3),"",Výsledky!CA19)</f>
        <v>0</v>
      </c>
      <c r="U39" s="92">
        <f>IF(ISBLANK(Výsledky!$CH$3),"",Výsledky!CH19)</f>
        <v>0</v>
      </c>
      <c r="V39" s="92">
        <f>IF(ISBLANK(Výsledky!$CO$3),"",Výsledky!CO19)</f>
        <v>60</v>
      </c>
      <c r="W39" s="92">
        <f>IF(ISBLANK(Výsledky!$CV$3),"",Výsledky!CV19)</f>
        <v>20</v>
      </c>
      <c r="X39" s="92">
        <f>IF(ISBLANK(Výsledky!$DC$3),"",Výsledky!DC19)</f>
        <v>40</v>
      </c>
      <c r="Y39" s="92">
        <f>IF(ISBLANK(Výsledky!$DJ$3),"",Výsledky!DJ19)</f>
        <v>0</v>
      </c>
      <c r="Z39" s="92">
        <f>IF(ISBLANK(Výsledky!$DQ$3),"",Výsledky!DQ19)</f>
        <v>60</v>
      </c>
      <c r="AA39" s="92">
        <f>IF(ISBLANK(Výsledky!$DX$3),"",Výsledky!DX19)</f>
        <v>0</v>
      </c>
      <c r="AB39" s="92">
        <f>IF(ISBLANK(Výsledky!$EE$3),"",Výsledky!EE19)</f>
        <v>20</v>
      </c>
      <c r="AC39" s="92" t="str">
        <f>IF(ISBLANK(Výsledky!$EL$3),"",Výsledky!EL19)</f>
        <v>-</v>
      </c>
      <c r="AD39" s="92" t="str">
        <f>IF(ISBLANK(Výsledky!$ES$3),"",Výsledky!ES19)</f>
        <v>-</v>
      </c>
      <c r="AE39" s="92" t="str">
        <f>IF(ISBLANK(Výsledky!$EZ$3),"",Výsledky!EZ19)</f>
        <v>-</v>
      </c>
      <c r="AF39" s="92">
        <f>IF(ISBLANK(Výsledky!$FG$3),"",Výsledky!FG19)</f>
        <v>0</v>
      </c>
      <c r="AG39" s="92">
        <f>IF(ISBLANK(Výsledky!$FN$3),"",Výsledky!FN19)</f>
        <v>20</v>
      </c>
      <c r="AH39" s="92">
        <f>IF(ISBLANK(Výsledky!$FU$3),"",Výsledky!FU19)</f>
        <v>30</v>
      </c>
      <c r="AI39" s="92" t="str">
        <f>IF(ISBLANK(Výsledky!$GB$3),"",Výsledky!GB19)</f>
        <v>-</v>
      </c>
      <c r="AJ39" s="92" t="str">
        <f>IF(ISBLANK(Výsledky!$GI$3),"",Výsledky!GI19)</f>
        <v>-</v>
      </c>
      <c r="AK39" s="92">
        <f>IF(ISBLANK(Výsledky!$GP$3),"",Výsledky!GP19)</f>
        <v>0</v>
      </c>
      <c r="AL39" s="92">
        <f>IF(ISBLANK(Výsledky!$GW$3),"",Výsledky!GW19)</f>
        <v>0</v>
      </c>
      <c r="AM39" s="92">
        <f>IF(ISBLANK(Výsledky!$HD$3),"",Výsledky!HD19)</f>
        <v>0</v>
      </c>
      <c r="AN39" s="92">
        <f>IF(ISBLANK(Výsledky!$HK$3),"",Výsledky!HK19)</f>
        <v>20</v>
      </c>
      <c r="AO39" s="92">
        <f>IF(ISBLANK(Výsledky!$HR$3),"",Výsledky!HR19)</f>
        <v>60</v>
      </c>
      <c r="AP39" s="92" t="str">
        <f>IF(ISBLANK(Výsledky!$HY$3),"",Výsledky!HY19)</f>
        <v/>
      </c>
      <c r="AQ39" s="92">
        <f>IF(ISBLANK(Výsledky!$IF$3),"",Výsledky!IF19)</f>
        <v>10</v>
      </c>
      <c r="AR39" s="92" t="str">
        <f>IF(ISBLANK(Výsledky!$IM$3),"",Výsledky!IM19)</f>
        <v/>
      </c>
      <c r="AS39" s="92">
        <f>IF(ISBLANK(Výsledky!$IT$3),"",Výsledky!IT19)</f>
        <v>0</v>
      </c>
      <c r="AT39" s="92">
        <f>IF(ISBLANK(Výsledky!$JA$3),"",Výsledky!JA19)</f>
        <v>20</v>
      </c>
      <c r="AU39" s="92">
        <f>IF(ISBLANK(Výsledky!$JH$3),"",Výsledky!JH19)</f>
        <v>40</v>
      </c>
      <c r="AV39" s="92">
        <f>IF(ISBLANK(Výsledky!$JO$3),"",Výsledky!JO19)</f>
        <v>0</v>
      </c>
      <c r="AW39" s="92">
        <f>IF(ISBLANK(Výsledky!$JV$3),"",Výsledky!JV19)</f>
        <v>60</v>
      </c>
      <c r="AX39" s="92" t="str">
        <f>IF(ISBLANK(Výsledky!$KC$3),"",Výsledky!KC19)</f>
        <v/>
      </c>
      <c r="AY39" s="92" t="str">
        <f>IF(ISBLANK(Výsledky!$KJ$3),"",Výsledky!KJ19)</f>
        <v/>
      </c>
      <c r="AZ39" s="92">
        <f>IF(ISBLANK(Výsledky!$KQ$3),"",Výsledky!KQ19)</f>
        <v>0</v>
      </c>
      <c r="BA39" s="92">
        <f>IF(ISBLANK(Výsledky!$KX$3),"",Výsledky!KX19)</f>
        <v>0</v>
      </c>
      <c r="BB39" s="92" t="str">
        <f>IF(ISBLANK(Výsledky!$LE$3),"",Výsledky!LE19)</f>
        <v>-</v>
      </c>
      <c r="BC39" s="92">
        <f>IF(ISBLANK(Výsledky!$LL$3),"",Výsledky!LL19)</f>
        <v>20</v>
      </c>
      <c r="BD39" s="92" t="str">
        <f>IF(ISBLANK(Výsledky!$LS$3),"",Výsledky!LS19)</f>
        <v/>
      </c>
      <c r="BE39" s="92" t="str">
        <f>IF(ISBLANK(Výsledky!$LZ$3),"",Výsledky!LZ19)</f>
        <v>-</v>
      </c>
      <c r="BF39" s="92">
        <f>IF(ISBLANK(Výsledky!$MG$3),"",Výsledky!MG19)</f>
        <v>0</v>
      </c>
      <c r="BG39" s="92" t="str">
        <f>IF(ISBLANK(Výsledky!$MN$3),"",Výsledky!MN19)</f>
        <v/>
      </c>
      <c r="BH39" s="92">
        <f>IF(ISBLANK(Výsledky!$MU$3),"",Výsledky!MU19)</f>
        <v>40</v>
      </c>
      <c r="BI39" s="92" t="str">
        <f>IF(ISBLANK(Výsledky!$NB$3),"",Výsledky!NB19)</f>
        <v/>
      </c>
      <c r="BJ39" s="92" t="str">
        <f>IF(ISBLANK(Výsledky!$NI$3),"",Výsledky!NI19)</f>
        <v>-</v>
      </c>
      <c r="BK39" s="92" t="str">
        <f>IF(ISBLANK(Výsledky!$NP$3),"",Výsledky!NP19)</f>
        <v/>
      </c>
      <c r="BL39" s="92">
        <f>IF(ISBLANK(Výsledky!$NW$3),"",Výsledky!NW19)</f>
        <v>20</v>
      </c>
      <c r="BM39" s="92" t="str">
        <f>IF(ISBLANK(Výsledky!$OD$3),"",Výsledky!OD19)</f>
        <v>-</v>
      </c>
      <c r="BN39" s="92">
        <f>IF(ISBLANK(Výsledky!$OK$3),"",Výsledky!OK19)</f>
        <v>60</v>
      </c>
      <c r="BO39" s="92" t="str">
        <f>IF(ISBLANK(Výsledky!$OR$3),"",Výsledky!OR19)</f>
        <v/>
      </c>
      <c r="BP39" s="92" t="str">
        <f>IF(ISBLANK(Výsledky!$OY$3),"",Výsledky!OY19)</f>
        <v>-</v>
      </c>
      <c r="BQ39" s="92" t="str">
        <f>IF(ISBLANK(Výsledky!$PF$3),"",Výsledky!PF19)</f>
        <v/>
      </c>
      <c r="BR39" s="92" t="str">
        <f>IF(ISBLANK(Výsledky!$PM$3),"",Výsledky!PM19)</f>
        <v>-</v>
      </c>
      <c r="BS39" s="92" t="str">
        <f>IF(ISBLANK(Výsledky!$PT$3),"",Výsledky!PT19)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>
        <v>7</v>
      </c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>
        <f t="shared" si="47"/>
        <v>9</v>
      </c>
      <c r="DU39" s="10">
        <f t="shared" si="48"/>
        <v>12</v>
      </c>
      <c r="DV39" s="10" t="e">
        <f t="shared" si="49"/>
        <v>#N/A</v>
      </c>
      <c r="DW39" s="10">
        <f t="shared" si="50"/>
        <v>7</v>
      </c>
      <c r="DX39" s="10" t="e">
        <f t="shared" si="51"/>
        <v>#N/A</v>
      </c>
      <c r="DY39" s="10">
        <f t="shared" si="52"/>
        <v>8</v>
      </c>
      <c r="DZ39" s="10" t="e">
        <f t="shared" si="53"/>
        <v>#N/A</v>
      </c>
      <c r="EA39" s="10">
        <f t="shared" si="54"/>
        <v>5</v>
      </c>
      <c r="EB39" s="10">
        <f t="shared" si="55"/>
        <v>6</v>
      </c>
      <c r="EC39" s="10">
        <f t="shared" si="56"/>
        <v>6</v>
      </c>
      <c r="ED39" s="10" t="e">
        <f t="shared" si="57"/>
        <v>#N/A</v>
      </c>
      <c r="EE39" s="10">
        <f t="shared" si="58"/>
        <v>7</v>
      </c>
      <c r="EF39" s="10" t="e">
        <f t="shared" si="59"/>
        <v>#N/A</v>
      </c>
      <c r="EG39" s="10">
        <f t="shared" si="60"/>
        <v>7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 ht="15" x14ac:dyDescent="0.2">
      <c r="A40" s="1"/>
      <c r="B40" s="117" t="s">
        <v>130</v>
      </c>
      <c r="C40" s="113">
        <f>Tipy!A12</f>
        <v>54</v>
      </c>
      <c r="D40" s="108" t="str">
        <f>IF(Tipy!B12="","",Tipy!B12)</f>
        <v>Burton</v>
      </c>
      <c r="E40" s="109">
        <f>SUM(F40:J40)</f>
        <v>860</v>
      </c>
      <c r="F40" s="104">
        <f>IF(ISBLANK(Výsledky!$I$3),"-",SUM(K40:P40,R40,T40:U40,W40,Y40:AA40,AC40,AE40,AG40,AI40:AK40,AN40:AO40,AS40:AT40,AV40:AW40,AZ40,BB40:BC40,BE40:BF40,BH40,BJ40,BL40:BN40,BP40,BR40:BS40))</f>
        <v>690</v>
      </c>
      <c r="G40" s="90">
        <f>IF(ISBLANK(Výsledky!$BF$3),"-",SUM(Q40,V40,X40,S40,AB40,AD40,AU40,BA40,BG40,BI40,BO40,BQ40,BU40))</f>
        <v>100</v>
      </c>
      <c r="H40" s="90">
        <f>IF(ISBLANK(Výsledky!$FG$3),"-",SUM(AF40,AH40,AP40,AR40,AX40))</f>
        <v>20</v>
      </c>
      <c r="I40" s="93">
        <f>IF(ISBLANK(Výsledky!$GW$3),"-",SUM(AL40,AM40,AQ40,AY40,BD40,BK40,BT40))</f>
        <v>50</v>
      </c>
      <c r="J40" s="94" t="str">
        <f>IF(ISBLANK(Výsledky!$I$3),"",Výsledky!I18)</f>
        <v>-</v>
      </c>
      <c r="K40" s="92">
        <f>IF(ISBLANK(Výsledky!$P$3),"",Výsledky!P18)</f>
        <v>20</v>
      </c>
      <c r="L40" s="92" t="str">
        <f>IF(ISBLANK(Výsledky!$W$3),"",Výsledky!W18)</f>
        <v>-</v>
      </c>
      <c r="M40" s="92">
        <f>IF(ISBLANK(Výsledky!$AD$3),"",Výsledky!AD18)</f>
        <v>0</v>
      </c>
      <c r="N40" s="92">
        <f>IF(ISBLANK(Výsledky!$AK$3),"",Výsledky!AK18)</f>
        <v>50</v>
      </c>
      <c r="O40" s="92">
        <f>IF(ISBLANK(Výsledky!$AR$3),"",Výsledky!AR18)</f>
        <v>60</v>
      </c>
      <c r="P40" s="92">
        <f>IF(ISBLANK(Výsledky!$AY$3),"",Výsledky!AY18)</f>
        <v>0</v>
      </c>
      <c r="Q40" s="92">
        <f>IF(ISBLANK(Výsledky!$BF$3),"",Výsledky!BF18)</f>
        <v>0</v>
      </c>
      <c r="R40" s="92">
        <f>IF(ISBLANK(Výsledky!$BM$3),"",Výsledky!BM18)</f>
        <v>0</v>
      </c>
      <c r="S40" s="92">
        <f>IF(ISBLANK(Výsledky!$BT$3),"",Výsledky!BT18)</f>
        <v>0</v>
      </c>
      <c r="T40" s="92">
        <f>IF(ISBLANK(Výsledky!$CA$3),"",Výsledky!CA18)</f>
        <v>0</v>
      </c>
      <c r="U40" s="92">
        <f>IF(ISBLANK(Výsledky!$CH$3),"",Výsledky!CH18)</f>
        <v>10</v>
      </c>
      <c r="V40" s="92">
        <f>IF(ISBLANK(Výsledky!$CO$3),"",Výsledky!CO18)</f>
        <v>0</v>
      </c>
      <c r="W40" s="92">
        <f>IF(ISBLANK(Výsledky!$CV$3),"",Výsledky!CV18)</f>
        <v>40</v>
      </c>
      <c r="X40" s="92">
        <f>IF(ISBLANK(Výsledky!$DC$3),"",Výsledky!DC18)</f>
        <v>50</v>
      </c>
      <c r="Y40" s="92">
        <f>IF(ISBLANK(Výsledky!$DJ$3),"",Výsledky!DJ18)</f>
        <v>20</v>
      </c>
      <c r="Z40" s="92">
        <f>IF(ISBLANK(Výsledky!$DQ$3),"",Výsledky!DQ18)</f>
        <v>20</v>
      </c>
      <c r="AA40" s="92" t="str">
        <f>IF(ISBLANK(Výsledky!$DX$3),"",Výsledky!DX18)</f>
        <v>-</v>
      </c>
      <c r="AB40" s="92">
        <f>IF(ISBLANK(Výsledky!$EE$3),"",Výsledky!EE18)</f>
        <v>0</v>
      </c>
      <c r="AC40" s="92" t="str">
        <f>IF(ISBLANK(Výsledky!$EL$3),"",Výsledky!EL18)</f>
        <v>-</v>
      </c>
      <c r="AD40" s="92">
        <f>IF(ISBLANK(Výsledky!$ES$3),"",Výsledky!ES18)</f>
        <v>0</v>
      </c>
      <c r="AE40" s="92">
        <f>IF(ISBLANK(Výsledky!$EZ$3),"",Výsledky!EZ18)</f>
        <v>20</v>
      </c>
      <c r="AF40" s="92">
        <f>IF(ISBLANK(Výsledky!$FG$3),"",Výsledky!FG18)</f>
        <v>0</v>
      </c>
      <c r="AG40" s="92" t="str">
        <f>IF(ISBLANK(Výsledky!$FN$3),"",Výsledky!FN18)</f>
        <v>-</v>
      </c>
      <c r="AH40" s="92">
        <f>IF(ISBLANK(Výsledky!$FU$3),"",Výsledky!FU18)</f>
        <v>20</v>
      </c>
      <c r="AI40" s="92">
        <f>IF(ISBLANK(Výsledky!$GB$3),"",Výsledky!GB18)</f>
        <v>50</v>
      </c>
      <c r="AJ40" s="92">
        <f>IF(ISBLANK(Výsledky!$GI$3),"",Výsledky!GI18)</f>
        <v>20</v>
      </c>
      <c r="AK40" s="92">
        <f>IF(ISBLANK(Výsledky!$GP$3),"",Výsledky!GP18)</f>
        <v>0</v>
      </c>
      <c r="AL40" s="92">
        <f>IF(ISBLANK(Výsledky!$GW$3),"",Výsledky!GW18)</f>
        <v>0</v>
      </c>
      <c r="AM40" s="92">
        <f>IF(ISBLANK(Výsledky!$HD$3),"",Výsledky!HD18)</f>
        <v>30</v>
      </c>
      <c r="AN40" s="92">
        <f>IF(ISBLANK(Výsledky!$HK$3),"",Výsledky!HK18)</f>
        <v>0</v>
      </c>
      <c r="AO40" s="92" t="str">
        <f>IF(ISBLANK(Výsledky!$HR$3),"",Výsledky!HR18)</f>
        <v>-</v>
      </c>
      <c r="AP40" s="92" t="str">
        <f>IF(ISBLANK(Výsledky!$HY$3),"",Výsledky!HY18)</f>
        <v/>
      </c>
      <c r="AQ40" s="92">
        <f>IF(ISBLANK(Výsledky!$IF$3),"",Výsledky!IF18)</f>
        <v>20</v>
      </c>
      <c r="AR40" s="92" t="str">
        <f>IF(ISBLANK(Výsledky!$IM$3),"",Výsledky!IM18)</f>
        <v/>
      </c>
      <c r="AS40" s="92">
        <f>IF(ISBLANK(Výsledky!$IT$3),"",Výsledky!IT18)</f>
        <v>0</v>
      </c>
      <c r="AT40" s="92">
        <f>IF(ISBLANK(Výsledky!$JA$3),"",Výsledky!JA18)</f>
        <v>50</v>
      </c>
      <c r="AU40" s="92">
        <f>IF(ISBLANK(Výsledky!$JH$3),"",Výsledky!JH18)</f>
        <v>40</v>
      </c>
      <c r="AV40" s="92">
        <f>IF(ISBLANK(Výsledky!$JO$3),"",Výsledky!JO18)</f>
        <v>20</v>
      </c>
      <c r="AW40" s="92" t="str">
        <f>IF(ISBLANK(Výsledky!$JV$3),"",Výsledky!JV18)</f>
        <v>-</v>
      </c>
      <c r="AX40" s="92" t="str">
        <f>IF(ISBLANK(Výsledky!$KC$3),"",Výsledky!KC18)</f>
        <v/>
      </c>
      <c r="AY40" s="92" t="str">
        <f>IF(ISBLANK(Výsledky!$KJ$3),"",Výsledky!KJ18)</f>
        <v/>
      </c>
      <c r="AZ40" s="92" t="str">
        <f>IF(ISBLANK(Výsledky!$KQ$3),"",Výsledky!KQ18)</f>
        <v>-</v>
      </c>
      <c r="BA40" s="92">
        <f>IF(ISBLANK(Výsledky!$KX$3),"",Výsledky!KX18)</f>
        <v>10</v>
      </c>
      <c r="BB40" s="92">
        <f>IF(ISBLANK(Výsledky!$LE$3),"",Výsledky!LE18)</f>
        <v>0</v>
      </c>
      <c r="BC40" s="92">
        <f>IF(ISBLANK(Výsledky!$LL$3),"",Výsledky!LL18)</f>
        <v>0</v>
      </c>
      <c r="BD40" s="92" t="str">
        <f>IF(ISBLANK(Výsledky!$LS$3),"",Výsledky!LS18)</f>
        <v/>
      </c>
      <c r="BE40" s="92">
        <f>IF(ISBLANK(Výsledky!$LZ$3),"",Výsledky!LZ18)</f>
        <v>30</v>
      </c>
      <c r="BF40" s="92">
        <f>IF(ISBLANK(Výsledky!$MG$3),"",Výsledky!MG18)</f>
        <v>20</v>
      </c>
      <c r="BG40" s="92" t="str">
        <f>IF(ISBLANK(Výsledky!$MN$3),"",Výsledky!MN18)</f>
        <v/>
      </c>
      <c r="BH40" s="92">
        <f>IF(ISBLANK(Výsledky!$MU$3),"",Výsledky!MU18)</f>
        <v>50</v>
      </c>
      <c r="BI40" s="92" t="str">
        <f>IF(ISBLANK(Výsledky!$NB$3),"",Výsledky!NB18)</f>
        <v/>
      </c>
      <c r="BJ40" s="92">
        <f>IF(ISBLANK(Výsledky!$NI$3),"",Výsledky!NI18)</f>
        <v>60</v>
      </c>
      <c r="BK40" s="92" t="str">
        <f>IF(ISBLANK(Výsledky!$NP$3),"",Výsledky!NP18)</f>
        <v/>
      </c>
      <c r="BL40" s="92">
        <f>IF(ISBLANK(Výsledky!$NW$3),"",Výsledky!NW18)</f>
        <v>30</v>
      </c>
      <c r="BM40" s="92">
        <f>IF(ISBLANK(Výsledky!$OD$3),"",Výsledky!OD18)</f>
        <v>30</v>
      </c>
      <c r="BN40" s="92">
        <f>IF(ISBLANK(Výsledky!$OK$3),"",Výsledky!OK18)</f>
        <v>10</v>
      </c>
      <c r="BO40" s="92" t="str">
        <f>IF(ISBLANK(Výsledky!$OR$3),"",Výsledky!OR18)</f>
        <v/>
      </c>
      <c r="BP40" s="92">
        <f>IF(ISBLANK(Výsledky!$OY$3),"",Výsledky!OY18)</f>
        <v>20</v>
      </c>
      <c r="BQ40" s="92" t="str">
        <f>IF(ISBLANK(Výsledky!$PF$3),"",Výsledky!PF18)</f>
        <v/>
      </c>
      <c r="BR40" s="92">
        <f>IF(ISBLANK(Výsledky!$PM$3),"",Výsledky!PM18)</f>
        <v>60</v>
      </c>
      <c r="BS40" s="92" t="str">
        <f>IF(ISBLANK(Výsledky!$PT$3),"",Výsledky!PT18)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>
        <f t="shared" si="47"/>
        <v>57</v>
      </c>
      <c r="DU40" s="10">
        <f t="shared" si="48"/>
        <v>57</v>
      </c>
      <c r="DV40" s="10" t="e">
        <f t="shared" si="49"/>
        <v>#N/A</v>
      </c>
      <c r="DW40" s="10">
        <f t="shared" si="50"/>
        <v>57</v>
      </c>
      <c r="DX40" s="10" t="e">
        <f t="shared" si="51"/>
        <v>#N/A</v>
      </c>
      <c r="DY40" s="10">
        <f t="shared" si="52"/>
        <v>57</v>
      </c>
      <c r="DZ40" s="10" t="e">
        <f t="shared" si="53"/>
        <v>#N/A</v>
      </c>
      <c r="EA40" s="10">
        <f t="shared" si="54"/>
        <v>57</v>
      </c>
      <c r="EB40" s="10">
        <f t="shared" si="55"/>
        <v>58</v>
      </c>
      <c r="EC40" s="10">
        <f t="shared" si="56"/>
        <v>58</v>
      </c>
      <c r="ED40" s="10" t="e">
        <f t="shared" si="57"/>
        <v>#N/A</v>
      </c>
      <c r="EE40" s="10">
        <f t="shared" si="58"/>
        <v>58</v>
      </c>
      <c r="EF40" s="10" t="e">
        <f t="shared" si="59"/>
        <v>#N/A</v>
      </c>
      <c r="EG40" s="10">
        <f t="shared" si="60"/>
        <v>58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 ht="15" x14ac:dyDescent="0.2">
      <c r="A41" s="1"/>
      <c r="B41" s="117" t="s">
        <v>131</v>
      </c>
      <c r="C41" s="113">
        <f>Tipy!A31</f>
        <v>33</v>
      </c>
      <c r="D41" s="108" t="str">
        <f>IF(Tipy!B31="","",Tipy!B31)</f>
        <v>Jymi</v>
      </c>
      <c r="E41" s="109">
        <f>SUM(F41:J41)</f>
        <v>850</v>
      </c>
      <c r="F41" s="104">
        <f>IF(ISBLANK(Výsledky!$I$3),"-",SUM(K41:P41,R41,T41:U41,W41,Y41:AA41,AC41,AE41,AG41,AI41:AK41,AN41:AO41,AS41:AT41,AV41:AW41,AZ41,BB41:BC41,BE41:BF41,BH41,BJ41,BL41:BN41,BP41,BR41:BS41))</f>
        <v>580</v>
      </c>
      <c r="G41" s="90">
        <f>IF(ISBLANK(Výsledky!$BF$3),"-",SUM(Q41,V41,X41,S41,AB41,AD41,AU41,BA41,BG41,BI41,BO41,BQ41,BU41))</f>
        <v>150</v>
      </c>
      <c r="H41" s="90">
        <f>IF(ISBLANK(Výsledky!$FG$3),"-",SUM(AF41,AH41,AP41,AR41,AX41))</f>
        <v>20</v>
      </c>
      <c r="I41" s="93">
        <f>IF(ISBLANK(Výsledky!$GW$3),"-",SUM(AL41,AM41,AQ41,AY41,BD41,BK41,BT41))</f>
        <v>0</v>
      </c>
      <c r="J41" s="94">
        <f>IF(ISBLANK(Výsledky!$I$3),"",Výsledky!I37)</f>
        <v>100</v>
      </c>
      <c r="K41" s="92">
        <f>IF(ISBLANK(Výsledky!$P$3),"",Výsledky!P37)</f>
        <v>20</v>
      </c>
      <c r="L41" s="92">
        <f>IF(ISBLANK(Výsledky!$W$3),"",Výsledky!W37)</f>
        <v>0</v>
      </c>
      <c r="M41" s="92">
        <f>IF(ISBLANK(Výsledky!$AD$3),"",Výsledky!AD37)</f>
        <v>0</v>
      </c>
      <c r="N41" s="92">
        <f>IF(ISBLANK(Výsledky!$AK$3),"",Výsledky!AK37)</f>
        <v>40</v>
      </c>
      <c r="O41" s="92">
        <f>IF(ISBLANK(Výsledky!$AR$3),"",Výsledky!AR37)</f>
        <v>40</v>
      </c>
      <c r="P41" s="92">
        <f>IF(ISBLANK(Výsledky!$AY$3),"",Výsledky!AY37)</f>
        <v>0</v>
      </c>
      <c r="Q41" s="92">
        <f>IF(ISBLANK(Výsledky!$BF$3),"",Výsledky!BF37)</f>
        <v>0</v>
      </c>
      <c r="R41" s="92" t="str">
        <f>IF(ISBLANK(Výsledky!$BM$3),"",Výsledky!BM37)</f>
        <v>-</v>
      </c>
      <c r="S41" s="92">
        <f>IF(ISBLANK(Výsledky!$BT$3),"",Výsledky!BT37)</f>
        <v>30</v>
      </c>
      <c r="T41" s="92">
        <f>IF(ISBLANK(Výsledky!$CA$3),"",Výsledky!CA37)</f>
        <v>20</v>
      </c>
      <c r="U41" s="92" t="str">
        <f>IF(ISBLANK(Výsledky!$CH$3),"",Výsledky!CH37)</f>
        <v>-</v>
      </c>
      <c r="V41" s="92">
        <f>IF(ISBLANK(Výsledky!$CO$3),"",Výsledky!CO37)</f>
        <v>40</v>
      </c>
      <c r="W41" s="92">
        <f>IF(ISBLANK(Výsledky!$CV$3),"",Výsledky!CV37)</f>
        <v>20</v>
      </c>
      <c r="X41" s="92">
        <f>IF(ISBLANK(Výsledky!$DC$3),"",Výsledky!DC37)</f>
        <v>60</v>
      </c>
      <c r="Y41" s="92">
        <f>IF(ISBLANK(Výsledky!$DJ$3),"",Výsledky!DJ37)</f>
        <v>0</v>
      </c>
      <c r="Z41" s="92">
        <f>IF(ISBLANK(Výsledky!$DQ$3),"",Výsledky!DQ37)</f>
        <v>20</v>
      </c>
      <c r="AA41" s="92">
        <f>IF(ISBLANK(Výsledky!$DX$3),"",Výsledky!DX37)</f>
        <v>0</v>
      </c>
      <c r="AB41" s="92">
        <f>IF(ISBLANK(Výsledky!$EE$3),"",Výsledky!EE37)</f>
        <v>20</v>
      </c>
      <c r="AC41" s="92">
        <f>IF(ISBLANK(Výsledky!$EL$3),"",Výsledky!EL37)</f>
        <v>0</v>
      </c>
      <c r="AD41" s="92">
        <f>IF(ISBLANK(Výsledky!$ES$3),"",Výsledky!ES37)</f>
        <v>0</v>
      </c>
      <c r="AE41" s="92">
        <f>IF(ISBLANK(Výsledky!$EZ$3),"",Výsledky!EZ37)</f>
        <v>50</v>
      </c>
      <c r="AF41" s="92">
        <f>IF(ISBLANK(Výsledky!$FG$3),"",Výsledky!FG37)</f>
        <v>20</v>
      </c>
      <c r="AG41" s="92">
        <f>IF(ISBLANK(Výsledky!$FN$3),"",Výsledky!FN37)</f>
        <v>20</v>
      </c>
      <c r="AH41" s="92" t="str">
        <f>IF(ISBLANK(Výsledky!$FU$3),"",Výsledky!FU37)</f>
        <v>-</v>
      </c>
      <c r="AI41" s="92">
        <f>IF(ISBLANK(Výsledky!$GB$3),"",Výsledky!GB37)</f>
        <v>50</v>
      </c>
      <c r="AJ41" s="92">
        <f>IF(ISBLANK(Výsledky!$GI$3),"",Výsledky!GI37)</f>
        <v>20</v>
      </c>
      <c r="AK41" s="92">
        <f>IF(ISBLANK(Výsledky!$GP$3),"",Výsledky!GP37)</f>
        <v>0</v>
      </c>
      <c r="AL41" s="92" t="str">
        <f>IF(ISBLANK(Výsledky!$GW$3),"",Výsledky!GW37)</f>
        <v>-</v>
      </c>
      <c r="AM41" s="92" t="str">
        <f>IF(ISBLANK(Výsledky!$HD$3),"",Výsledky!HD37)</f>
        <v>-</v>
      </c>
      <c r="AN41" s="92">
        <f>IF(ISBLANK(Výsledky!$HK$3),"",Výsledky!HK37)</f>
        <v>0</v>
      </c>
      <c r="AO41" s="92" t="str">
        <f>IF(ISBLANK(Výsledky!$HR$3),"",Výsledky!HR37)</f>
        <v>-</v>
      </c>
      <c r="AP41" s="92" t="str">
        <f>IF(ISBLANK(Výsledky!$HY$3),"",Výsledky!HY37)</f>
        <v/>
      </c>
      <c r="AQ41" s="92" t="str">
        <f>IF(ISBLANK(Výsledky!$IF$3),"",Výsledky!IF37)</f>
        <v>-</v>
      </c>
      <c r="AR41" s="92" t="str">
        <f>IF(ISBLANK(Výsledky!$IM$3),"",Výsledky!IM37)</f>
        <v/>
      </c>
      <c r="AS41" s="92" t="str">
        <f>IF(ISBLANK(Výsledky!$IT$3),"",Výsledky!IT37)</f>
        <v>-</v>
      </c>
      <c r="AT41" s="92">
        <f>IF(ISBLANK(Výsledky!$JA$3),"",Výsledky!JA37)</f>
        <v>50</v>
      </c>
      <c r="AU41" s="92" t="str">
        <f>IF(ISBLANK(Výsledky!$JH$3),"",Výsledky!JH37)</f>
        <v>-</v>
      </c>
      <c r="AV41" s="92" t="str">
        <f>IF(ISBLANK(Výsledky!$JO$3),"",Výsledky!JO37)</f>
        <v>-</v>
      </c>
      <c r="AW41" s="92" t="str">
        <f>IF(ISBLANK(Výsledky!$JV$3),"",Výsledky!JV37)</f>
        <v>-</v>
      </c>
      <c r="AX41" s="92" t="str">
        <f>IF(ISBLANK(Výsledky!$KC$3),"",Výsledky!KC37)</f>
        <v/>
      </c>
      <c r="AY41" s="92" t="str">
        <f>IF(ISBLANK(Výsledky!$KJ$3),"",Výsledky!KJ37)</f>
        <v/>
      </c>
      <c r="AZ41" s="92" t="str">
        <f>IF(ISBLANK(Výsledky!$KQ$3),"",Výsledky!KQ37)</f>
        <v>-</v>
      </c>
      <c r="BA41" s="92">
        <f>IF(ISBLANK(Výsledky!$KX$3),"",Výsledky!KX37)</f>
        <v>0</v>
      </c>
      <c r="BB41" s="92">
        <f>IF(ISBLANK(Výsledky!$LE$3),"",Výsledky!LE37)</f>
        <v>0</v>
      </c>
      <c r="BC41" s="92">
        <f>IF(ISBLANK(Výsledky!$LL$3),"",Výsledky!LL37)</f>
        <v>40</v>
      </c>
      <c r="BD41" s="92" t="str">
        <f>IF(ISBLANK(Výsledky!$LS$3),"",Výsledky!LS37)</f>
        <v/>
      </c>
      <c r="BE41" s="92">
        <f>IF(ISBLANK(Výsledky!$LZ$3),"",Výsledky!LZ37)</f>
        <v>0</v>
      </c>
      <c r="BF41" s="92" t="str">
        <f>IF(ISBLANK(Výsledky!$MG$3),"",Výsledky!MG37)</f>
        <v>-</v>
      </c>
      <c r="BG41" s="92" t="str">
        <f>IF(ISBLANK(Výsledky!$MN$3),"",Výsledky!MN37)</f>
        <v/>
      </c>
      <c r="BH41" s="92">
        <f>IF(ISBLANK(Výsledky!$MU$3),"",Výsledky!MU37)</f>
        <v>40</v>
      </c>
      <c r="BI41" s="92" t="str">
        <f>IF(ISBLANK(Výsledky!$NB$3),"",Výsledky!NB37)</f>
        <v/>
      </c>
      <c r="BJ41" s="92">
        <f>IF(ISBLANK(Výsledky!$NI$3),"",Výsledky!NI37)</f>
        <v>50</v>
      </c>
      <c r="BK41" s="92" t="str">
        <f>IF(ISBLANK(Výsledky!$NP$3),"",Výsledky!NP37)</f>
        <v/>
      </c>
      <c r="BL41" s="92" t="str">
        <f>IF(ISBLANK(Výsledky!$NW$3),"",Výsledky!NW37)</f>
        <v>-</v>
      </c>
      <c r="BM41" s="92" t="str">
        <f>IF(ISBLANK(Výsledky!$OD$3),"",Výsledky!OD37)</f>
        <v>-</v>
      </c>
      <c r="BN41" s="92">
        <f>IF(ISBLANK(Výsledky!$OK$3),"",Výsledky!OK37)</f>
        <v>30</v>
      </c>
      <c r="BO41" s="92" t="str">
        <f>IF(ISBLANK(Výsledky!$OR$3),"",Výsledky!OR37)</f>
        <v/>
      </c>
      <c r="BP41" s="92">
        <f>IF(ISBLANK(Výsledky!$OY$3),"",Výsledky!OY37)</f>
        <v>50</v>
      </c>
      <c r="BQ41" s="92" t="str">
        <f>IF(ISBLANK(Výsledky!$PF$3),"",Výsledky!PF37)</f>
        <v/>
      </c>
      <c r="BR41" s="92">
        <f>IF(ISBLANK(Výsledky!$PM$3),"",Výsledky!PM37)</f>
        <v>20</v>
      </c>
      <c r="BS41" s="92" t="str">
        <f>IF(ISBLANK(Výsledky!$PT$3),"",Výsledky!PT37)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>
        <f t="shared" si="47"/>
        <v>47</v>
      </c>
      <c r="DU41" s="10">
        <f t="shared" si="48"/>
        <v>47</v>
      </c>
      <c r="DV41" s="10" t="e">
        <f t="shared" si="49"/>
        <v>#N/A</v>
      </c>
      <c r="DW41" s="10">
        <f t="shared" si="50"/>
        <v>47</v>
      </c>
      <c r="DX41" s="10" t="e">
        <f t="shared" si="51"/>
        <v>#N/A</v>
      </c>
      <c r="DY41" s="10">
        <f t="shared" si="52"/>
        <v>47</v>
      </c>
      <c r="DZ41" s="10" t="e">
        <f t="shared" si="53"/>
        <v>#N/A</v>
      </c>
      <c r="EA41" s="10">
        <f t="shared" si="54"/>
        <v>47</v>
      </c>
      <c r="EB41" s="10">
        <f t="shared" si="55"/>
        <v>47</v>
      </c>
      <c r="EC41" s="10">
        <f t="shared" si="56"/>
        <v>48</v>
      </c>
      <c r="ED41" s="10" t="e">
        <f t="shared" si="57"/>
        <v>#N/A</v>
      </c>
      <c r="EE41" s="10">
        <f t="shared" si="58"/>
        <v>48</v>
      </c>
      <c r="EF41" s="10" t="e">
        <f t="shared" si="59"/>
        <v>#N/A</v>
      </c>
      <c r="EG41" s="10">
        <f t="shared" si="60"/>
        <v>48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 ht="15" x14ac:dyDescent="0.2">
      <c r="A42" s="1"/>
      <c r="B42" s="117" t="s">
        <v>132</v>
      </c>
      <c r="C42" s="113">
        <f>Tipy!A67</f>
        <v>26</v>
      </c>
      <c r="D42" s="108" t="str">
        <f>IF(Tipy!B67="","",Tipy!B67)</f>
        <v>slaffko14</v>
      </c>
      <c r="E42" s="109">
        <f>SUM(F42:J42)</f>
        <v>750</v>
      </c>
      <c r="F42" s="104">
        <f>IF(ISBLANK(Výsledky!$I$3),"-",SUM(K42:P42,R42,T42:U42,W42,Y42:AA42,AC42,AE42,AG42,AI42:AK42,AN42:AO42,AS42:AT42,AV42:AW42,AZ42,BB42:BC42,BE42:BF42,BH42,BJ42,BL42:BN42,BP42,BR42:BS42))</f>
        <v>460</v>
      </c>
      <c r="G42" s="90">
        <f>IF(ISBLANK(Výsledky!$BF$3),"-",SUM(Q42,V42,X42,S42,AB42,AD42,AU42,BA42,BG42,BI42,BO42,BQ42,BU42))</f>
        <v>200</v>
      </c>
      <c r="H42" s="90">
        <f>IF(ISBLANK(Výsledky!$FG$3),"-",SUM(AF42,AH42,AP42,AR42,AX42))</f>
        <v>30</v>
      </c>
      <c r="I42" s="93">
        <f>IF(ISBLANK(Výsledky!$GW$3),"-",SUM(AL42,AM42,AQ42,AY42,BD42,BK42,BT42))</f>
        <v>40</v>
      </c>
      <c r="J42" s="94">
        <f>IF(ISBLANK(Výsledky!$I$3),"",Výsledky!I73)</f>
        <v>20</v>
      </c>
      <c r="K42" s="92">
        <f>IF(ISBLANK(Výsledky!$P$3),"",Výsledky!P73)</f>
        <v>20</v>
      </c>
      <c r="L42" s="92">
        <f>IF(ISBLANK(Výsledky!$W$3),"",Výsledky!W73)</f>
        <v>20</v>
      </c>
      <c r="M42" s="92">
        <f>IF(ISBLANK(Výsledky!$AD$3),"",Výsledky!AD73)</f>
        <v>0</v>
      </c>
      <c r="N42" s="92">
        <f>IF(ISBLANK(Výsledky!$AK$3),"",Výsledky!AK73)</f>
        <v>20</v>
      </c>
      <c r="O42" s="92">
        <f>IF(ISBLANK(Výsledky!$AR$3),"",Výsledky!AR73)</f>
        <v>80</v>
      </c>
      <c r="P42" s="92">
        <f>IF(ISBLANK(Výsledky!$AY$3),"",Výsledky!AY73)</f>
        <v>10</v>
      </c>
      <c r="Q42" s="92">
        <f>IF(ISBLANK(Výsledky!$BF$3),"",Výsledky!BF73)</f>
        <v>20</v>
      </c>
      <c r="R42" s="92" t="str">
        <f>IF(ISBLANK(Výsledky!$BM$3),"",Výsledky!BM73)</f>
        <v>-</v>
      </c>
      <c r="S42" s="92">
        <f>IF(ISBLANK(Výsledky!$BT$3),"",Výsledky!BT73)</f>
        <v>30</v>
      </c>
      <c r="T42" s="92">
        <f>IF(ISBLANK(Výsledky!$CA$3),"",Výsledky!CA73)</f>
        <v>10</v>
      </c>
      <c r="U42" s="92">
        <f>IF(ISBLANK(Výsledky!$CH$3),"",Výsledky!CH73)</f>
        <v>0</v>
      </c>
      <c r="V42" s="92">
        <f>IF(ISBLANK(Výsledky!$CO$3),"",Výsledky!CO73)</f>
        <v>60</v>
      </c>
      <c r="W42" s="92">
        <f>IF(ISBLANK(Výsledky!$CV$3),"",Výsledky!CV73)</f>
        <v>20</v>
      </c>
      <c r="X42" s="92">
        <f>IF(ISBLANK(Výsledky!$DC$3),"",Výsledky!DC73)</f>
        <v>40</v>
      </c>
      <c r="Y42" s="92">
        <f>IF(ISBLANK(Výsledky!$DJ$3),"",Výsledky!DJ73)</f>
        <v>0</v>
      </c>
      <c r="Z42" s="92">
        <f>IF(ISBLANK(Výsledky!$DQ$3),"",Výsledky!DQ73)</f>
        <v>80</v>
      </c>
      <c r="AA42" s="92">
        <f>IF(ISBLANK(Výsledky!$DX$3),"",Výsledky!DX73)</f>
        <v>0</v>
      </c>
      <c r="AB42" s="92">
        <f>IF(ISBLANK(Výsledky!$EE$3),"",Výsledky!EE73)</f>
        <v>0</v>
      </c>
      <c r="AC42" s="92">
        <f>IF(ISBLANK(Výsledky!$EL$3),"",Výsledky!EL73)</f>
        <v>30</v>
      </c>
      <c r="AD42" s="92">
        <f>IF(ISBLANK(Výsledky!$ES$3),"",Výsledky!ES73)</f>
        <v>30</v>
      </c>
      <c r="AE42" s="92">
        <f>IF(ISBLANK(Výsledky!$EZ$3),"",Výsledky!EZ73)</f>
        <v>60</v>
      </c>
      <c r="AF42" s="92">
        <f>IF(ISBLANK(Výsledky!$FG$3),"",Výsledky!FG73)</f>
        <v>0</v>
      </c>
      <c r="AG42" s="92" t="str">
        <f>IF(ISBLANK(Výsledky!$FN$3),"",Výsledky!FN73)</f>
        <v>-</v>
      </c>
      <c r="AH42" s="92">
        <f>IF(ISBLANK(Výsledky!$FU$3),"",Výsledky!FU73)</f>
        <v>30</v>
      </c>
      <c r="AI42" s="92">
        <f>IF(ISBLANK(Výsledky!$GB$3),"",Výsledky!GB73)</f>
        <v>20</v>
      </c>
      <c r="AJ42" s="92">
        <f>IF(ISBLANK(Výsledky!$GI$3),"",Výsledky!GI73)</f>
        <v>20</v>
      </c>
      <c r="AK42" s="92">
        <f>IF(ISBLANK(Výsledky!$GP$3),"",Výsledky!GP73)</f>
        <v>0</v>
      </c>
      <c r="AL42" s="92">
        <f>IF(ISBLANK(Výsledky!$GW$3),"",Výsledky!GW73)</f>
        <v>30</v>
      </c>
      <c r="AM42" s="92">
        <f>IF(ISBLANK(Výsledky!$HD$3),"",Výsledky!HD73)</f>
        <v>0</v>
      </c>
      <c r="AN42" s="92">
        <f>IF(ISBLANK(Výsledky!$HK$3),"",Výsledky!HK73)</f>
        <v>20</v>
      </c>
      <c r="AO42" s="92">
        <f>IF(ISBLANK(Výsledky!$HR$3),"",Výsledky!HR73)</f>
        <v>10</v>
      </c>
      <c r="AP42" s="92" t="str">
        <f>IF(ISBLANK(Výsledky!$HY$3),"",Výsledky!HY73)</f>
        <v/>
      </c>
      <c r="AQ42" s="92">
        <f>IF(ISBLANK(Výsledky!$IF$3),"",Výsledky!IF73)</f>
        <v>10</v>
      </c>
      <c r="AR42" s="92" t="str">
        <f>IF(ISBLANK(Výsledky!$IM$3),"",Výsledky!IM73)</f>
        <v/>
      </c>
      <c r="AS42" s="92">
        <f>IF(ISBLANK(Výsledky!$IT$3),"",Výsledky!IT73)</f>
        <v>0</v>
      </c>
      <c r="AT42" s="92">
        <f>IF(ISBLANK(Výsledky!$JA$3),"",Výsledky!JA73)</f>
        <v>0</v>
      </c>
      <c r="AU42" s="92">
        <f>IF(ISBLANK(Výsledky!$JH$3),"",Výsledky!JH73)</f>
        <v>20</v>
      </c>
      <c r="AV42" s="92" t="str">
        <f>IF(ISBLANK(Výsledky!$JO$3),"",Výsledky!JO73)</f>
        <v>-</v>
      </c>
      <c r="AW42" s="92">
        <f>IF(ISBLANK(Výsledky!$JV$3),"",Výsledky!JV73)</f>
        <v>0</v>
      </c>
      <c r="AX42" s="92" t="str">
        <f>IF(ISBLANK(Výsledky!$KC$3),"",Výsledky!KC73)</f>
        <v/>
      </c>
      <c r="AY42" s="92" t="str">
        <f>IF(ISBLANK(Výsledky!$KJ$3),"",Výsledky!KJ73)</f>
        <v/>
      </c>
      <c r="AZ42" s="92">
        <f>IF(ISBLANK(Výsledky!$KQ$3),"",Výsledky!KQ73)</f>
        <v>20</v>
      </c>
      <c r="BA42" s="92">
        <f>IF(ISBLANK(Výsledky!$KX$3),"",Výsledky!KX73)</f>
        <v>0</v>
      </c>
      <c r="BB42" s="92">
        <f>IF(ISBLANK(Výsledky!$LE$3),"",Výsledky!LE73)</f>
        <v>0</v>
      </c>
      <c r="BC42" s="92" t="str">
        <f>IF(ISBLANK(Výsledky!$LL$3),"",Výsledky!LL73)</f>
        <v>-</v>
      </c>
      <c r="BD42" s="92" t="str">
        <f>IF(ISBLANK(Výsledky!$LS$3),"",Výsledky!LS73)</f>
        <v/>
      </c>
      <c r="BE42" s="92">
        <f>IF(ISBLANK(Výsledky!$LZ$3),"",Výsledky!LZ73)</f>
        <v>20</v>
      </c>
      <c r="BF42" s="92" t="str">
        <f>IF(ISBLANK(Výsledky!$MG$3),"",Výsledky!MG73)</f>
        <v>-</v>
      </c>
      <c r="BG42" s="92" t="str">
        <f>IF(ISBLANK(Výsledky!$MN$3),"",Výsledky!MN73)</f>
        <v/>
      </c>
      <c r="BH42" s="92" t="str">
        <f>IF(ISBLANK(Výsledky!$MU$3),"",Výsledky!MU73)</f>
        <v>-</v>
      </c>
      <c r="BI42" s="92" t="str">
        <f>IF(ISBLANK(Výsledky!$NB$3),"",Výsledky!NB73)</f>
        <v/>
      </c>
      <c r="BJ42" s="92" t="str">
        <f>IF(ISBLANK(Výsledky!$NI$3),"",Výsledky!NI73)</f>
        <v>-</v>
      </c>
      <c r="BK42" s="92" t="str">
        <f>IF(ISBLANK(Výsledky!$NP$3),"",Výsledky!NP73)</f>
        <v/>
      </c>
      <c r="BL42" s="92" t="str">
        <f>IF(ISBLANK(Výsledky!$NW$3),"",Výsledky!NW73)</f>
        <v>-</v>
      </c>
      <c r="BM42" s="92" t="str">
        <f>IF(ISBLANK(Výsledky!$OD$3),"",Výsledky!OD73)</f>
        <v>-</v>
      </c>
      <c r="BN42" s="92" t="str">
        <f>IF(ISBLANK(Výsledky!$OK$3),"",Výsledky!OK73)</f>
        <v>-</v>
      </c>
      <c r="BO42" s="92" t="str">
        <f>IF(ISBLANK(Výsledky!$OR$3),"",Výsledky!OR73)</f>
        <v/>
      </c>
      <c r="BP42" s="92" t="str">
        <f>IF(ISBLANK(Výsledky!$OY$3),"",Výsledky!OY73)</f>
        <v>-</v>
      </c>
      <c r="BQ42" s="92" t="str">
        <f>IF(ISBLANK(Výsledky!$PF$3),"",Výsledky!PF73)</f>
        <v/>
      </c>
      <c r="BR42" s="92" t="str">
        <f>IF(ISBLANK(Výsledky!$PM$3),"",Výsledky!PM73)</f>
        <v>-</v>
      </c>
      <c r="BS42" s="92" t="str">
        <f>IF(ISBLANK(Výsledky!$PT$3),"",Výsledky!PT73)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>
        <f t="shared" si="47"/>
        <v>58</v>
      </c>
      <c r="DU42" s="10">
        <f t="shared" si="48"/>
        <v>58</v>
      </c>
      <c r="DV42" s="10" t="e">
        <f t="shared" si="49"/>
        <v>#N/A</v>
      </c>
      <c r="DW42" s="10">
        <f t="shared" si="50"/>
        <v>58</v>
      </c>
      <c r="DX42" s="10" t="e">
        <f t="shared" si="51"/>
        <v>#N/A</v>
      </c>
      <c r="DY42" s="10">
        <f t="shared" si="52"/>
        <v>58</v>
      </c>
      <c r="DZ42" s="10" t="e">
        <f t="shared" si="53"/>
        <v>#N/A</v>
      </c>
      <c r="EA42" s="10">
        <f t="shared" si="54"/>
        <v>58</v>
      </c>
      <c r="EB42" s="10">
        <f t="shared" si="55"/>
        <v>59</v>
      </c>
      <c r="EC42" s="10">
        <f t="shared" si="56"/>
        <v>59</v>
      </c>
      <c r="ED42" s="10" t="e">
        <f t="shared" si="57"/>
        <v>#N/A</v>
      </c>
      <c r="EE42" s="10">
        <f t="shared" si="58"/>
        <v>59</v>
      </c>
      <c r="EF42" s="10" t="e">
        <f t="shared" si="59"/>
        <v>#N/A</v>
      </c>
      <c r="EG42" s="10">
        <f t="shared" si="60"/>
        <v>59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 ht="15" x14ac:dyDescent="0.2">
      <c r="A43" s="1"/>
      <c r="B43" s="117" t="s">
        <v>133</v>
      </c>
      <c r="C43" s="113">
        <f>Tipy!A14</f>
        <v>28</v>
      </c>
      <c r="D43" s="108" t="str">
        <f>IF(Tipy!B14="","",Tipy!B14)</f>
        <v>Cyro</v>
      </c>
      <c r="E43" s="109">
        <f>SUM(F43:J43)</f>
        <v>750</v>
      </c>
      <c r="F43" s="104">
        <f>IF(ISBLANK(Výsledky!$I$3),"-",SUM(K43:P43,R43,T43:U43,W43,Y43:AA43,AC43,AE43,AG43,AI43:AK43,AN43:AO43,AS43:AT43,AV43:AW43,AZ43,BB43:BC43,BE43:BF43,BH43,BJ43,BL43:BN43,BP43,BR43:BS43))</f>
        <v>480</v>
      </c>
      <c r="G43" s="90">
        <f>IF(ISBLANK(Výsledky!$BF$3),"-",SUM(Q43,V43,X43,S43,AB43,AD43,AU43,BA43,BG43,BI43,BO43,BQ43,BU43))</f>
        <v>210</v>
      </c>
      <c r="H43" s="90">
        <f>IF(ISBLANK(Výsledky!$FG$3),"-",SUM(AF43,AH43,AP43,AR43,AX43))</f>
        <v>20</v>
      </c>
      <c r="I43" s="93">
        <f>IF(ISBLANK(Výsledky!$GW$3),"-",SUM(AL43,AM43,AQ43,AY43,BD43,BK43,BT43))</f>
        <v>40</v>
      </c>
      <c r="J43" s="94">
        <f>IF(ISBLANK(Výsledky!$I$3),"",Výsledky!I20)</f>
        <v>0</v>
      </c>
      <c r="K43" s="92">
        <f>IF(ISBLANK(Výsledky!$P$3),"",Výsledky!P20)</f>
        <v>0</v>
      </c>
      <c r="L43" s="92" t="str">
        <f>IF(ISBLANK(Výsledky!$W$3),"",Výsledky!W20)</f>
        <v>-</v>
      </c>
      <c r="M43" s="92">
        <f>IF(ISBLANK(Výsledky!$AD$3),"",Výsledky!AD20)</f>
        <v>0</v>
      </c>
      <c r="N43" s="92">
        <f>IF(ISBLANK(Výsledky!$AK$3),"",Výsledky!AK20)</f>
        <v>40</v>
      </c>
      <c r="O43" s="92">
        <f>IF(ISBLANK(Výsledky!$AR$3),"",Výsledky!AR20)</f>
        <v>30</v>
      </c>
      <c r="P43" s="92">
        <f>IF(ISBLANK(Výsledky!$AY$3),"",Výsledky!AY20)</f>
        <v>0</v>
      </c>
      <c r="Q43" s="92">
        <f>IF(ISBLANK(Výsledky!$BF$3),"",Výsledky!BF20)</f>
        <v>0</v>
      </c>
      <c r="R43" s="92">
        <f>IF(ISBLANK(Výsledky!$BM$3),"",Výsledky!BM20)</f>
        <v>80</v>
      </c>
      <c r="S43" s="92">
        <f>IF(ISBLANK(Výsledky!$BT$3),"",Výsledky!BT20)</f>
        <v>80</v>
      </c>
      <c r="T43" s="92" t="str">
        <f>IF(ISBLANK(Výsledky!$CA$3),"",Výsledky!CA20)</f>
        <v>-</v>
      </c>
      <c r="U43" s="92">
        <f>IF(ISBLANK(Výsledky!$CH$3),"",Výsledky!CH20)</f>
        <v>20</v>
      </c>
      <c r="V43" s="92">
        <f>IF(ISBLANK(Výsledky!$CO$3),"",Výsledky!CO20)</f>
        <v>30</v>
      </c>
      <c r="W43" s="92">
        <f>IF(ISBLANK(Výsledky!$CV$3),"",Výsledky!CV20)</f>
        <v>20</v>
      </c>
      <c r="X43" s="92">
        <f>IF(ISBLANK(Výsledky!$DC$3),"",Výsledky!DC20)</f>
        <v>40</v>
      </c>
      <c r="Y43" s="92">
        <f>IF(ISBLANK(Výsledky!$DJ$3),"",Výsledky!DJ20)</f>
        <v>0</v>
      </c>
      <c r="Z43" s="92">
        <f>IF(ISBLANK(Výsledky!$DQ$3),"",Výsledky!DQ20)</f>
        <v>30</v>
      </c>
      <c r="AA43" s="92">
        <f>IF(ISBLANK(Výsledky!$DX$3),"",Výsledky!DX20)</f>
        <v>0</v>
      </c>
      <c r="AB43" s="92">
        <f>IF(ISBLANK(Výsledky!$EE$3),"",Výsledky!EE20)</f>
        <v>40</v>
      </c>
      <c r="AC43" s="92">
        <f>IF(ISBLANK(Výsledky!$EL$3),"",Výsledky!EL20)</f>
        <v>30</v>
      </c>
      <c r="AD43" s="92">
        <f>IF(ISBLANK(Výsledky!$ES$3),"",Výsledky!ES20)</f>
        <v>0</v>
      </c>
      <c r="AE43" s="92">
        <f>IF(ISBLANK(Výsledky!$EZ$3),"",Výsledky!EZ20)</f>
        <v>30</v>
      </c>
      <c r="AF43" s="92">
        <f>IF(ISBLANK(Výsledky!$FG$3),"",Výsledky!FG20)</f>
        <v>0</v>
      </c>
      <c r="AG43" s="92">
        <f>IF(ISBLANK(Výsledky!$FN$3),"",Výsledky!FN20)</f>
        <v>60</v>
      </c>
      <c r="AH43" s="92">
        <f>IF(ISBLANK(Výsledky!$FU$3),"",Výsledky!FU20)</f>
        <v>20</v>
      </c>
      <c r="AI43" s="92" t="str">
        <f>IF(ISBLANK(Výsledky!$GB$3),"",Výsledky!GB20)</f>
        <v>-</v>
      </c>
      <c r="AJ43" s="92">
        <f>IF(ISBLANK(Výsledky!$GI$3),"",Výsledky!GI20)</f>
        <v>20</v>
      </c>
      <c r="AK43" s="92">
        <f>IF(ISBLANK(Výsledky!$GP$3),"",Výsledky!GP20)</f>
        <v>0</v>
      </c>
      <c r="AL43" s="92">
        <f>IF(ISBLANK(Výsledky!$GW$3),"",Výsledky!GW20)</f>
        <v>40</v>
      </c>
      <c r="AM43" s="92">
        <f>IF(ISBLANK(Výsledky!$HD$3),"",Výsledky!HD20)</f>
        <v>0</v>
      </c>
      <c r="AN43" s="92">
        <f>IF(ISBLANK(Výsledky!$HK$3),"",Výsledky!HK20)</f>
        <v>0</v>
      </c>
      <c r="AO43" s="92">
        <f>IF(ISBLANK(Výsledky!$HR$3),"",Výsledky!HR20)</f>
        <v>0</v>
      </c>
      <c r="AP43" s="92" t="str">
        <f>IF(ISBLANK(Výsledky!$HY$3),"",Výsledky!HY20)</f>
        <v/>
      </c>
      <c r="AQ43" s="92" t="str">
        <f>IF(ISBLANK(Výsledky!$IF$3),"",Výsledky!IF20)</f>
        <v>-</v>
      </c>
      <c r="AR43" s="92" t="str">
        <f>IF(ISBLANK(Výsledky!$IM$3),"",Výsledky!IM20)</f>
        <v/>
      </c>
      <c r="AS43" s="92">
        <f>IF(ISBLANK(Výsledky!$IT$3),"",Výsledky!IT20)</f>
        <v>0</v>
      </c>
      <c r="AT43" s="92">
        <f>IF(ISBLANK(Výsledky!$JA$3),"",Výsledky!JA20)</f>
        <v>30</v>
      </c>
      <c r="AU43" s="92">
        <f>IF(ISBLANK(Výsledky!$JH$3),"",Výsledky!JH20)</f>
        <v>20</v>
      </c>
      <c r="AV43" s="92">
        <f>IF(ISBLANK(Výsledky!$JO$3),"",Výsledky!JO20)</f>
        <v>60</v>
      </c>
      <c r="AW43" s="92">
        <f>IF(ISBLANK(Výsledky!$JV$3),"",Výsledky!JV20)</f>
        <v>10</v>
      </c>
      <c r="AX43" s="92" t="str">
        <f>IF(ISBLANK(Výsledky!$KC$3),"",Výsledky!KC20)</f>
        <v/>
      </c>
      <c r="AY43" s="92" t="str">
        <f>IF(ISBLANK(Výsledky!$KJ$3),"",Výsledky!KJ20)</f>
        <v/>
      </c>
      <c r="AZ43" s="92">
        <f>IF(ISBLANK(Výsledky!$KQ$3),"",Výsledky!KQ20)</f>
        <v>20</v>
      </c>
      <c r="BA43" s="92" t="str">
        <f>IF(ISBLANK(Výsledky!$KX$3),"",Výsledky!KX20)</f>
        <v>-</v>
      </c>
      <c r="BB43" s="92">
        <f>IF(ISBLANK(Výsledky!$LE$3),"",Výsledky!LE20)</f>
        <v>0</v>
      </c>
      <c r="BC43" s="92" t="str">
        <f>IF(ISBLANK(Výsledky!$LL$3),"",Výsledky!LL20)</f>
        <v>-</v>
      </c>
      <c r="BD43" s="92" t="str">
        <f>IF(ISBLANK(Výsledky!$LS$3),"",Výsledky!LS20)</f>
        <v/>
      </c>
      <c r="BE43" s="92">
        <f>IF(ISBLANK(Výsledky!$LZ$3),"",Výsledky!LZ20)</f>
        <v>0</v>
      </c>
      <c r="BF43" s="92" t="str">
        <f>IF(ISBLANK(Výsledky!$MG$3),"",Výsledky!MG20)</f>
        <v>-</v>
      </c>
      <c r="BG43" s="92" t="str">
        <f>IF(ISBLANK(Výsledky!$MN$3),"",Výsledky!MN20)</f>
        <v/>
      </c>
      <c r="BH43" s="92" t="str">
        <f>IF(ISBLANK(Výsledky!$MU$3),"",Výsledky!MU20)</f>
        <v>-</v>
      </c>
      <c r="BI43" s="92" t="str">
        <f>IF(ISBLANK(Výsledky!$NB$3),"",Výsledky!NB20)</f>
        <v/>
      </c>
      <c r="BJ43" s="92" t="str">
        <f>IF(ISBLANK(Výsledky!$NI$3),"",Výsledky!NI20)</f>
        <v>-</v>
      </c>
      <c r="BK43" s="92" t="str">
        <f>IF(ISBLANK(Výsledky!$NP$3),"",Výsledky!NP20)</f>
        <v/>
      </c>
      <c r="BL43" s="92" t="str">
        <f>IF(ISBLANK(Výsledky!$NW$3),"",Výsledky!NW20)</f>
        <v>-</v>
      </c>
      <c r="BM43" s="92" t="str">
        <f>IF(ISBLANK(Výsledky!$OD$3),"",Výsledky!OD20)</f>
        <v>-</v>
      </c>
      <c r="BN43" s="92" t="str">
        <f>IF(ISBLANK(Výsledky!$OK$3),"",Výsledky!OK20)</f>
        <v>-</v>
      </c>
      <c r="BO43" s="92" t="str">
        <f>IF(ISBLANK(Výsledky!$OR$3),"",Výsledky!OR20)</f>
        <v/>
      </c>
      <c r="BP43" s="92" t="str">
        <f>IF(ISBLANK(Výsledky!$OY$3),"",Výsledky!OY20)</f>
        <v>-</v>
      </c>
      <c r="BQ43" s="92" t="str">
        <f>IF(ISBLANK(Výsledky!$PF$3),"",Výsledky!PF20)</f>
        <v/>
      </c>
      <c r="BR43" s="92" t="str">
        <f>IF(ISBLANK(Výsledky!$PM$3),"",Výsledky!PM20)</f>
        <v>-</v>
      </c>
      <c r="BS43" s="92" t="str">
        <f>IF(ISBLANK(Výsledky!$PT$3),"",Výsledky!PT20)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>
        <f t="shared" si="47"/>
        <v>41</v>
      </c>
      <c r="DU43" s="10">
        <f t="shared" si="48"/>
        <v>42</v>
      </c>
      <c r="DV43" s="10" t="e">
        <f t="shared" si="49"/>
        <v>#N/A</v>
      </c>
      <c r="DW43" s="10">
        <f t="shared" si="50"/>
        <v>43</v>
      </c>
      <c r="DX43" s="10" t="e">
        <f t="shared" si="51"/>
        <v>#N/A</v>
      </c>
      <c r="DY43" s="10">
        <f t="shared" si="52"/>
        <v>43</v>
      </c>
      <c r="DZ43" s="10" t="e">
        <f t="shared" si="53"/>
        <v>#N/A</v>
      </c>
      <c r="EA43" s="10">
        <f t="shared" si="54"/>
        <v>43</v>
      </c>
      <c r="EB43" s="10">
        <f t="shared" si="55"/>
        <v>43</v>
      </c>
      <c r="EC43" s="10">
        <f t="shared" si="56"/>
        <v>43</v>
      </c>
      <c r="ED43" s="10" t="e">
        <f t="shared" si="57"/>
        <v>#N/A</v>
      </c>
      <c r="EE43" s="10">
        <f t="shared" si="58"/>
        <v>43</v>
      </c>
      <c r="EF43" s="10" t="e">
        <f t="shared" si="59"/>
        <v>#N/A</v>
      </c>
      <c r="EG43" s="10">
        <f t="shared" si="60"/>
        <v>43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 ht="15" x14ac:dyDescent="0.2">
      <c r="A44" s="1"/>
      <c r="B44" s="117" t="s">
        <v>134</v>
      </c>
      <c r="C44" s="113">
        <f>Tipy!A9</f>
        <v>56</v>
      </c>
      <c r="D44" s="108" t="str">
        <f>IF(Tipy!B9="","",Tipy!B9)</f>
        <v>Balky</v>
      </c>
      <c r="E44" s="109">
        <f>SUM(F44:J44)</f>
        <v>740</v>
      </c>
      <c r="F44" s="104">
        <f>IF(ISBLANK(Výsledky!$I$3),"-",SUM(K44:P44,R44,T44:U44,W44,Y44:AA44,AC44,AE44,AG44,AI44:AK44,AN44:AO44,AS44:AT44,AV44:AW44,AZ44,BB44:BC44,BE44:BF44,BH44,BJ44,BL44:BN44,BP44,BR44:BS44))</f>
        <v>530</v>
      </c>
      <c r="G44" s="90">
        <f>IF(ISBLANK(Výsledky!$BF$3),"-",SUM(Q44,V44,X44,S44,AB44,AD44,AU44,BA44,BG44,BI44,BO44,BQ44,BU44))</f>
        <v>130</v>
      </c>
      <c r="H44" s="90">
        <f>IF(ISBLANK(Výsledky!$FG$3),"-",SUM(AF44,AH44,AP44,AR44,AX44))</f>
        <v>0</v>
      </c>
      <c r="I44" s="93">
        <f>IF(ISBLANK(Výsledky!$GW$3),"-",SUM(AL44,AM44,AQ44,AY44,BD44,BK44,BT44))</f>
        <v>60</v>
      </c>
      <c r="J44" s="94">
        <f>IF(ISBLANK(Výsledky!$I$3),"",Výsledky!I15)</f>
        <v>20</v>
      </c>
      <c r="K44" s="92">
        <f>IF(ISBLANK(Výsledky!$P$3),"",Výsledky!P15)</f>
        <v>20</v>
      </c>
      <c r="L44" s="92">
        <f>IF(ISBLANK(Výsledky!$W$3),"",Výsledky!W15)</f>
        <v>0</v>
      </c>
      <c r="M44" s="92">
        <f>IF(ISBLANK(Výsledky!$AD$3),"",Výsledky!AD15)</f>
        <v>20</v>
      </c>
      <c r="N44" s="92">
        <f>IF(ISBLANK(Výsledky!$AK$3),"",Výsledky!AK15)</f>
        <v>40</v>
      </c>
      <c r="O44" s="92">
        <f>IF(ISBLANK(Výsledky!$AR$3),"",Výsledky!AR15)</f>
        <v>30</v>
      </c>
      <c r="P44" s="92">
        <f>IF(ISBLANK(Výsledky!$AY$3),"",Výsledky!AY15)</f>
        <v>0</v>
      </c>
      <c r="Q44" s="92">
        <f>IF(ISBLANK(Výsledky!$BF$3),"",Výsledky!BF15)</f>
        <v>0</v>
      </c>
      <c r="R44" s="92" t="str">
        <f>IF(ISBLANK(Výsledky!$BM$3),"",Výsledky!BM15)</f>
        <v>-</v>
      </c>
      <c r="S44" s="92">
        <f>IF(ISBLANK(Výsledky!$BT$3),"",Výsledky!BT15)</f>
        <v>0</v>
      </c>
      <c r="T44" s="92">
        <f>IF(ISBLANK(Výsledky!$CA$3),"",Výsledky!CA15)</f>
        <v>0</v>
      </c>
      <c r="U44" s="92">
        <f>IF(ISBLANK(Výsledky!$CH$3),"",Výsledky!CH15)</f>
        <v>20</v>
      </c>
      <c r="V44" s="92">
        <f>IF(ISBLANK(Výsledky!$CO$3),"",Výsledky!CO15)</f>
        <v>20</v>
      </c>
      <c r="W44" s="92" t="str">
        <f>IF(ISBLANK(Výsledky!$CV$3),"",Výsledky!CV15)</f>
        <v>-</v>
      </c>
      <c r="X44" s="92">
        <f>IF(ISBLANK(Výsledky!$DC$3),"",Výsledky!DC15)</f>
        <v>50</v>
      </c>
      <c r="Y44" s="92">
        <f>IF(ISBLANK(Výsledky!$DJ$3),"",Výsledky!DJ15)</f>
        <v>0</v>
      </c>
      <c r="Z44" s="92">
        <f>IF(ISBLANK(Výsledky!$DQ$3),"",Výsledky!DQ15)</f>
        <v>40</v>
      </c>
      <c r="AA44" s="92">
        <f>IF(ISBLANK(Výsledky!$DX$3),"",Výsledky!DX15)</f>
        <v>0</v>
      </c>
      <c r="AB44" s="92">
        <f>IF(ISBLANK(Výsledky!$EE$3),"",Výsledky!EE15)</f>
        <v>40</v>
      </c>
      <c r="AC44" s="92">
        <f>IF(ISBLANK(Výsledky!$EL$3),"",Výsledky!EL15)</f>
        <v>0</v>
      </c>
      <c r="AD44" s="92">
        <f>IF(ISBLANK(Výsledky!$ES$3),"",Výsledky!ES15)</f>
        <v>0</v>
      </c>
      <c r="AE44" s="92">
        <f>IF(ISBLANK(Výsledky!$EZ$3),"",Výsledky!EZ15)</f>
        <v>50</v>
      </c>
      <c r="AF44" s="92">
        <f>IF(ISBLANK(Výsledky!$FG$3),"",Výsledky!FG15)</f>
        <v>0</v>
      </c>
      <c r="AG44" s="92">
        <f>IF(ISBLANK(Výsledky!$FN$3),"",Výsledky!FN15)</f>
        <v>30</v>
      </c>
      <c r="AH44" s="92" t="str">
        <f>IF(ISBLANK(Výsledky!$FU$3),"",Výsledky!FU15)</f>
        <v>-</v>
      </c>
      <c r="AI44" s="92">
        <f>IF(ISBLANK(Výsledky!$GB$3),"",Výsledky!GB15)</f>
        <v>80</v>
      </c>
      <c r="AJ44" s="92">
        <f>IF(ISBLANK(Výsledky!$GI$3),"",Výsledky!GI15)</f>
        <v>30</v>
      </c>
      <c r="AK44" s="92" t="str">
        <f>IF(ISBLANK(Výsledky!$GP$3),"",Výsledky!GP15)</f>
        <v>-</v>
      </c>
      <c r="AL44" s="92">
        <f>IF(ISBLANK(Výsledky!$GW$3),"",Výsledky!GW15)</f>
        <v>20</v>
      </c>
      <c r="AM44" s="92">
        <f>IF(ISBLANK(Výsledky!$HD$3),"",Výsledky!HD15)</f>
        <v>20</v>
      </c>
      <c r="AN44" s="92">
        <f>IF(ISBLANK(Výsledky!$HK$3),"",Výsledky!HK15)</f>
        <v>20</v>
      </c>
      <c r="AO44" s="92" t="str">
        <f>IF(ISBLANK(Výsledky!$HR$3),"",Výsledky!HR15)</f>
        <v>-</v>
      </c>
      <c r="AP44" s="92" t="str">
        <f>IF(ISBLANK(Výsledky!$HY$3),"",Výsledky!HY15)</f>
        <v/>
      </c>
      <c r="AQ44" s="92">
        <f>IF(ISBLANK(Výsledky!$IF$3),"",Výsledky!IF15)</f>
        <v>20</v>
      </c>
      <c r="AR44" s="92" t="str">
        <f>IF(ISBLANK(Výsledky!$IM$3),"",Výsledky!IM15)</f>
        <v/>
      </c>
      <c r="AS44" s="92" t="str">
        <f>IF(ISBLANK(Výsledky!$IT$3),"",Výsledky!IT15)</f>
        <v>-</v>
      </c>
      <c r="AT44" s="92">
        <f>IF(ISBLANK(Výsledky!$JA$3),"",Výsledky!JA15)</f>
        <v>30</v>
      </c>
      <c r="AU44" s="92">
        <f>IF(ISBLANK(Výsledky!$JH$3),"",Výsledky!JH15)</f>
        <v>20</v>
      </c>
      <c r="AV44" s="92">
        <f>IF(ISBLANK(Výsledky!$JO$3),"",Výsledky!JO15)</f>
        <v>50</v>
      </c>
      <c r="AW44" s="92">
        <f>IF(ISBLANK(Výsledky!$JV$3),"",Výsledky!JV15)</f>
        <v>0</v>
      </c>
      <c r="AX44" s="92" t="str">
        <f>IF(ISBLANK(Výsledky!$KC$3),"",Výsledky!KC15)</f>
        <v/>
      </c>
      <c r="AY44" s="92" t="str">
        <f>IF(ISBLANK(Výsledky!$KJ$3),"",Výsledky!KJ15)</f>
        <v/>
      </c>
      <c r="AZ44" s="92">
        <f>IF(ISBLANK(Výsledky!$KQ$3),"",Výsledky!KQ15)</f>
        <v>70</v>
      </c>
      <c r="BA44" s="92" t="str">
        <f>IF(ISBLANK(Výsledky!$KX$3),"",Výsledky!KX15)</f>
        <v>-</v>
      </c>
      <c r="BB44" s="92" t="str">
        <f>IF(ISBLANK(Výsledky!$LE$3),"",Výsledky!LE15)</f>
        <v>-</v>
      </c>
      <c r="BC44" s="92" t="str">
        <f>IF(ISBLANK(Výsledky!$LL$3),"",Výsledky!LL15)</f>
        <v>-</v>
      </c>
      <c r="BD44" s="92" t="str">
        <f>IF(ISBLANK(Výsledky!$LS$3),"",Výsledky!LS15)</f>
        <v/>
      </c>
      <c r="BE44" s="92">
        <f>IF(ISBLANK(Výsledky!$LZ$3),"",Výsledky!LZ15)</f>
        <v>0</v>
      </c>
      <c r="BF44" s="92" t="str">
        <f>IF(ISBLANK(Výsledky!$MG$3),"",Výsledky!MG15)</f>
        <v>-</v>
      </c>
      <c r="BG44" s="92" t="str">
        <f>IF(ISBLANK(Výsledky!$MN$3),"",Výsledky!MN15)</f>
        <v/>
      </c>
      <c r="BH44" s="92" t="str">
        <f>IF(ISBLANK(Výsledky!$MU$3),"",Výsledky!MU15)</f>
        <v>-</v>
      </c>
      <c r="BI44" s="92" t="str">
        <f>IF(ISBLANK(Výsledky!$NB$3),"",Výsledky!NB15)</f>
        <v/>
      </c>
      <c r="BJ44" s="92" t="str">
        <f>IF(ISBLANK(Výsledky!$NI$3),"",Výsledky!NI15)</f>
        <v>-</v>
      </c>
      <c r="BK44" s="92" t="str">
        <f>IF(ISBLANK(Výsledky!$NP$3),"",Výsledky!NP15)</f>
        <v/>
      </c>
      <c r="BL44" s="92" t="str">
        <f>IF(ISBLANK(Výsledky!$NW$3),"",Výsledky!NW15)</f>
        <v>-</v>
      </c>
      <c r="BM44" s="92" t="str">
        <f>IF(ISBLANK(Výsledky!$OD$3),"",Výsledky!OD15)</f>
        <v>-</v>
      </c>
      <c r="BN44" s="92" t="str">
        <f>IF(ISBLANK(Výsledky!$OK$3),"",Výsledky!OK15)</f>
        <v>-</v>
      </c>
      <c r="BO44" s="92" t="str">
        <f>IF(ISBLANK(Výsledky!$OR$3),"",Výsledky!OR15)</f>
        <v/>
      </c>
      <c r="BP44" s="92" t="str">
        <f>IF(ISBLANK(Výsledky!$OY$3),"",Výsledky!OY15)</f>
        <v>-</v>
      </c>
      <c r="BQ44" s="92" t="str">
        <f>IF(ISBLANK(Výsledky!$PF$3),"",Výsledky!PF15)</f>
        <v/>
      </c>
      <c r="BR44" s="92" t="str">
        <f>IF(ISBLANK(Výsledky!$PM$3),"",Výsledky!PM15)</f>
        <v>-</v>
      </c>
      <c r="BS44" s="92" t="str">
        <f>IF(ISBLANK(Výsledky!$PT$3),"",Výsledky!PT15)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>
        <f t="shared" si="47"/>
        <v>13</v>
      </c>
      <c r="DU44" s="10">
        <f t="shared" si="48"/>
        <v>15</v>
      </c>
      <c r="DV44" s="10" t="e">
        <f t="shared" si="49"/>
        <v>#N/A</v>
      </c>
      <c r="DW44" s="10">
        <f t="shared" si="50"/>
        <v>21</v>
      </c>
      <c r="DX44" s="10" t="e">
        <f t="shared" si="51"/>
        <v>#N/A</v>
      </c>
      <c r="DY44" s="10">
        <f t="shared" si="52"/>
        <v>22</v>
      </c>
      <c r="DZ44" s="10" t="e">
        <f t="shared" si="53"/>
        <v>#N/A</v>
      </c>
      <c r="EA44" s="10">
        <f t="shared" si="54"/>
        <v>17</v>
      </c>
      <c r="EB44" s="10">
        <f t="shared" si="55"/>
        <v>17</v>
      </c>
      <c r="EC44" s="10">
        <f t="shared" si="56"/>
        <v>16</v>
      </c>
      <c r="ED44" s="10" t="e">
        <f t="shared" si="57"/>
        <v>#N/A</v>
      </c>
      <c r="EE44" s="10">
        <f t="shared" si="58"/>
        <v>16</v>
      </c>
      <c r="EF44" s="10" t="e">
        <f t="shared" si="59"/>
        <v>#N/A</v>
      </c>
      <c r="EG44" s="10">
        <f t="shared" si="60"/>
        <v>13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 ht="15" x14ac:dyDescent="0.2">
      <c r="A45" s="1"/>
      <c r="B45" s="117" t="s">
        <v>135</v>
      </c>
      <c r="C45" s="113">
        <f>Tipy!A46</f>
        <v>69</v>
      </c>
      <c r="D45" s="108" t="str">
        <f>IF(Tipy!B46="","",Tipy!B46)</f>
        <v>Masko</v>
      </c>
      <c r="E45" s="109">
        <f>SUM(F45:J45)</f>
        <v>650</v>
      </c>
      <c r="F45" s="104">
        <f>IF(ISBLANK(Výsledky!$I$3),"-",SUM(K45:P45,R45,T45:U45,W45,Y45:AA45,AC45,AE45,AG45,AI45:AK45,AN45:AO45,AS45:AT45,AV45:AW45,AZ45,BB45:BC45,BE45:BF45,BH45,BJ45,BL45:BN45,BP45,BR45:BS45))</f>
        <v>520</v>
      </c>
      <c r="G45" s="90">
        <f>IF(ISBLANK(Výsledky!$BF$3),"-",SUM(Q45,V45,X45,S45,AB45,AD45,AU45,BA45,BG45,BI45,BO45,BQ45,BU45))</f>
        <v>130</v>
      </c>
      <c r="H45" s="90">
        <f>IF(ISBLANK(Výsledky!$FG$3),"-",SUM(AF45,AH45,AP45,AR45,AX45))</f>
        <v>0</v>
      </c>
      <c r="I45" s="93">
        <f>IF(ISBLANK(Výsledky!$GW$3),"-",SUM(AL45,AM45,AQ45,AY45,BD45,BK45,BT45))</f>
        <v>0</v>
      </c>
      <c r="J45" s="94">
        <f>IF(ISBLANK(Výsledky!$I$3),"",Výsledky!I52)</f>
        <v>0</v>
      </c>
      <c r="K45" s="92">
        <f>IF(ISBLANK(Výsledky!$P$3),"",Výsledky!P52)</f>
        <v>40</v>
      </c>
      <c r="L45" s="92">
        <f>IF(ISBLANK(Výsledky!$W$3),"",Výsledky!W52)</f>
        <v>0</v>
      </c>
      <c r="M45" s="92">
        <f>IF(ISBLANK(Výsledky!$AD$3),"",Výsledky!AD52)</f>
        <v>20</v>
      </c>
      <c r="N45" s="92">
        <f>IF(ISBLANK(Výsledky!$AK$3),"",Výsledky!AK52)</f>
        <v>20</v>
      </c>
      <c r="O45" s="92" t="str">
        <f>IF(ISBLANK(Výsledky!$AR$3),"",Výsledky!AR52)</f>
        <v>-</v>
      </c>
      <c r="P45" s="92">
        <f>IF(ISBLANK(Výsledky!$AY$3),"",Výsledky!AY52)</f>
        <v>10</v>
      </c>
      <c r="Q45" s="92">
        <f>IF(ISBLANK(Výsledky!$BF$3),"",Výsledky!BF52)</f>
        <v>30</v>
      </c>
      <c r="R45" s="92" t="str">
        <f>IF(ISBLANK(Výsledky!$BM$3),"",Výsledky!BM52)</f>
        <v>-</v>
      </c>
      <c r="S45" s="92">
        <f>IF(ISBLANK(Výsledky!$BT$3),"",Výsledky!BT52)</f>
        <v>0</v>
      </c>
      <c r="T45" s="92" t="str">
        <f>IF(ISBLANK(Výsledky!$CA$3),"",Výsledky!CA52)</f>
        <v>-</v>
      </c>
      <c r="U45" s="92">
        <f>IF(ISBLANK(Výsledky!$CH$3),"",Výsledky!CH52)</f>
        <v>0</v>
      </c>
      <c r="V45" s="92">
        <f>IF(ISBLANK(Výsledky!$CO$3),"",Výsledky!CO52)</f>
        <v>40</v>
      </c>
      <c r="W45" s="92">
        <f>IF(ISBLANK(Výsledky!$CV$3),"",Výsledky!CV52)</f>
        <v>20</v>
      </c>
      <c r="X45" s="92">
        <f>IF(ISBLANK(Výsledky!$DC$3),"",Výsledky!DC52)</f>
        <v>40</v>
      </c>
      <c r="Y45" s="92">
        <f>IF(ISBLANK(Výsledky!$DJ$3),"",Výsledky!DJ52)</f>
        <v>20</v>
      </c>
      <c r="Z45" s="92">
        <f>IF(ISBLANK(Výsledky!$DQ$3),"",Výsledky!DQ52)</f>
        <v>30</v>
      </c>
      <c r="AA45" s="92">
        <f>IF(ISBLANK(Výsledky!$DX$3),"",Výsledky!DX52)</f>
        <v>0</v>
      </c>
      <c r="AB45" s="92">
        <f>IF(ISBLANK(Výsledky!$EE$3),"",Výsledky!EE52)</f>
        <v>0</v>
      </c>
      <c r="AC45" s="92">
        <f>IF(ISBLANK(Výsledky!$EL$3),"",Výsledky!EL52)</f>
        <v>30</v>
      </c>
      <c r="AD45" s="92">
        <f>IF(ISBLANK(Výsledky!$ES$3),"",Výsledky!ES52)</f>
        <v>20</v>
      </c>
      <c r="AE45" s="92">
        <f>IF(ISBLANK(Výsledky!$EZ$3),"",Výsledky!EZ52)</f>
        <v>30</v>
      </c>
      <c r="AF45" s="92" t="str">
        <f>IF(ISBLANK(Výsledky!$FG$3),"",Výsledky!FG52)</f>
        <v>-</v>
      </c>
      <c r="AG45" s="92">
        <f>IF(ISBLANK(Výsledky!$FN$3),"",Výsledky!FN52)</f>
        <v>60</v>
      </c>
      <c r="AH45" s="92" t="str">
        <f>IF(ISBLANK(Výsledky!$FU$3),"",Výsledky!FU52)</f>
        <v>-</v>
      </c>
      <c r="AI45" s="92" t="str">
        <f>IF(ISBLANK(Výsledky!$GB$3),"",Výsledky!GB52)</f>
        <v>-</v>
      </c>
      <c r="AJ45" s="92" t="str">
        <f>IF(ISBLANK(Výsledky!$GI$3),"",Výsledky!GI52)</f>
        <v>-</v>
      </c>
      <c r="AK45" s="92" t="str">
        <f>IF(ISBLANK(Výsledky!$GP$3),"",Výsledky!GP52)</f>
        <v>-</v>
      </c>
      <c r="AL45" s="92" t="str">
        <f>IF(ISBLANK(Výsledky!$GW$3),"",Výsledky!GW52)</f>
        <v>-</v>
      </c>
      <c r="AM45" s="92" t="str">
        <f>IF(ISBLANK(Výsledky!$HD$3),"",Výsledky!HD52)</f>
        <v>-</v>
      </c>
      <c r="AN45" s="92">
        <f>IF(ISBLANK(Výsledky!$HK$3),"",Výsledky!HK52)</f>
        <v>0</v>
      </c>
      <c r="AO45" s="92" t="str">
        <f>IF(ISBLANK(Výsledky!$HR$3),"",Výsledky!HR52)</f>
        <v>-</v>
      </c>
      <c r="AP45" s="92" t="str">
        <f>IF(ISBLANK(Výsledky!$HY$3),"",Výsledky!HY52)</f>
        <v/>
      </c>
      <c r="AQ45" s="92" t="str">
        <f>IF(ISBLANK(Výsledky!$IF$3),"",Výsledky!IF52)</f>
        <v>-</v>
      </c>
      <c r="AR45" s="92" t="str">
        <f>IF(ISBLANK(Výsledky!$IM$3),"",Výsledky!IM52)</f>
        <v/>
      </c>
      <c r="AS45" s="92">
        <f>IF(ISBLANK(Výsledky!$IT$3),"",Výsledky!IT52)</f>
        <v>0</v>
      </c>
      <c r="AT45" s="92">
        <f>IF(ISBLANK(Výsledky!$JA$3),"",Výsledky!JA52)</f>
        <v>50</v>
      </c>
      <c r="AU45" s="92" t="str">
        <f>IF(ISBLANK(Výsledky!$JH$3),"",Výsledky!JH52)</f>
        <v>-</v>
      </c>
      <c r="AV45" s="92">
        <f>IF(ISBLANK(Výsledky!$JO$3),"",Výsledky!JO52)</f>
        <v>80</v>
      </c>
      <c r="AW45" s="92">
        <f>IF(ISBLANK(Výsledky!$JV$3),"",Výsledky!JV52)</f>
        <v>0</v>
      </c>
      <c r="AX45" s="92" t="str">
        <f>IF(ISBLANK(Výsledky!$KC$3),"",Výsledky!KC52)</f>
        <v/>
      </c>
      <c r="AY45" s="92" t="str">
        <f>IF(ISBLANK(Výsledky!$KJ$3),"",Výsledky!KJ52)</f>
        <v/>
      </c>
      <c r="AZ45" s="92">
        <f>IF(ISBLANK(Výsledky!$KQ$3),"",Výsledky!KQ52)</f>
        <v>30</v>
      </c>
      <c r="BA45" s="92" t="str">
        <f>IF(ISBLANK(Výsledky!$KX$3),"",Výsledky!KX52)</f>
        <v>-</v>
      </c>
      <c r="BB45" s="92">
        <f>IF(ISBLANK(Výsledky!$LE$3),"",Výsledky!LE52)</f>
        <v>0</v>
      </c>
      <c r="BC45" s="92" t="str">
        <f>IF(ISBLANK(Výsledky!$LL$3),"",Výsledky!LL52)</f>
        <v>-</v>
      </c>
      <c r="BD45" s="92" t="str">
        <f>IF(ISBLANK(Výsledky!$LS$3),"",Výsledky!LS52)</f>
        <v/>
      </c>
      <c r="BE45" s="92">
        <f>IF(ISBLANK(Výsledky!$LZ$3),"",Výsledky!LZ52)</f>
        <v>40</v>
      </c>
      <c r="BF45" s="92" t="str">
        <f>IF(ISBLANK(Výsledky!$MG$3),"",Výsledky!MG52)</f>
        <v>-</v>
      </c>
      <c r="BG45" s="92" t="str">
        <f>IF(ISBLANK(Výsledky!$MN$3),"",Výsledky!MN52)</f>
        <v/>
      </c>
      <c r="BH45" s="92" t="str">
        <f>IF(ISBLANK(Výsledky!$MU$3),"",Výsledky!MU52)</f>
        <v>-</v>
      </c>
      <c r="BI45" s="92" t="str">
        <f>IF(ISBLANK(Výsledky!$NB$3),"",Výsledky!NB52)</f>
        <v/>
      </c>
      <c r="BJ45" s="92" t="str">
        <f>IF(ISBLANK(Výsledky!$NI$3),"",Výsledky!NI52)</f>
        <v>-</v>
      </c>
      <c r="BK45" s="92" t="str">
        <f>IF(ISBLANK(Výsledky!$NP$3),"",Výsledky!NP52)</f>
        <v/>
      </c>
      <c r="BL45" s="92" t="str">
        <f>IF(ISBLANK(Výsledky!$NW$3),"",Výsledky!NW52)</f>
        <v>-</v>
      </c>
      <c r="BM45" s="92" t="str">
        <f>IF(ISBLANK(Výsledky!$OD$3),"",Výsledky!OD52)</f>
        <v>-</v>
      </c>
      <c r="BN45" s="92">
        <f>IF(ISBLANK(Výsledky!$OK$3),"",Výsledky!OK52)</f>
        <v>20</v>
      </c>
      <c r="BO45" s="92" t="str">
        <f>IF(ISBLANK(Výsledky!$OR$3),"",Výsledky!OR52)</f>
        <v/>
      </c>
      <c r="BP45" s="92">
        <f>IF(ISBLANK(Výsledky!$OY$3),"",Výsledky!OY52)</f>
        <v>20</v>
      </c>
      <c r="BQ45" s="92" t="str">
        <f>IF(ISBLANK(Výsledky!$PF$3),"",Výsledky!PF52)</f>
        <v/>
      </c>
      <c r="BR45" s="92" t="str">
        <f>IF(ISBLANK(Výsledky!$PM$3),"",Výsledky!PM52)</f>
        <v>-</v>
      </c>
      <c r="BS45" s="92" t="str">
        <f>IF(ISBLANK(Výsledky!$PT$3),"",Výsledky!PT52)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>
        <f t="shared" si="47"/>
        <v>71</v>
      </c>
      <c r="DU45" s="10">
        <f t="shared" si="48"/>
        <v>71</v>
      </c>
      <c r="DV45" s="10" t="e">
        <f t="shared" si="49"/>
        <v>#N/A</v>
      </c>
      <c r="DW45" s="10">
        <f t="shared" si="50"/>
        <v>71</v>
      </c>
      <c r="DX45" s="10" t="e">
        <f t="shared" si="51"/>
        <v>#N/A</v>
      </c>
      <c r="DY45" s="10">
        <f t="shared" si="52"/>
        <v>71</v>
      </c>
      <c r="DZ45" s="10" t="e">
        <f t="shared" si="53"/>
        <v>#N/A</v>
      </c>
      <c r="EA45" s="10">
        <f t="shared" si="54"/>
        <v>71</v>
      </c>
      <c r="EB45" s="10">
        <f t="shared" si="55"/>
        <v>71</v>
      </c>
      <c r="EC45" s="10">
        <f t="shared" si="56"/>
        <v>71</v>
      </c>
      <c r="ED45" s="10" t="e">
        <f t="shared" si="57"/>
        <v>#N/A</v>
      </c>
      <c r="EE45" s="10">
        <f t="shared" si="58"/>
        <v>71</v>
      </c>
      <c r="EF45" s="10" t="e">
        <f t="shared" si="59"/>
        <v>#N/A</v>
      </c>
      <c r="EG45" s="10">
        <f t="shared" si="60"/>
        <v>71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 ht="15" x14ac:dyDescent="0.2">
      <c r="A46" s="1"/>
      <c r="B46" s="117" t="s">
        <v>136</v>
      </c>
      <c r="C46" s="113">
        <f>Tipy!A75</f>
        <v>71</v>
      </c>
      <c r="D46" s="108" t="str">
        <f>IF(Tipy!B75="","",Tipy!B75)</f>
        <v>Tomas Horvath</v>
      </c>
      <c r="E46" s="109">
        <f>SUM(F46:J46)</f>
        <v>640</v>
      </c>
      <c r="F46" s="104">
        <f>IF(ISBLANK(Výsledky!$I$3),"-",SUM(K46:P46,R46,T46:U46,W46,Y46:AA46,AC46,AE46,AG46,AI46:AK46,AN46:AO46,AS46:AT46,AV46:AW46,AZ46,BB46:BC46,BE46:BF46,BH46,BJ46,BL46:BN46,BP46,BR46:BS46))</f>
        <v>430</v>
      </c>
      <c r="G46" s="90">
        <f>IF(ISBLANK(Výsledky!$BF$3),"-",SUM(Q46,V46,X46,S46,AB46,AD46,AU46,BA46,BG46,BI46,BO46,BQ46,BU46))</f>
        <v>120</v>
      </c>
      <c r="H46" s="90">
        <f>IF(ISBLANK(Výsledky!$FG$3),"-",SUM(AF46,AH46,AP46,AR46,AX46))</f>
        <v>10</v>
      </c>
      <c r="I46" s="93">
        <f>IF(ISBLANK(Výsledky!$GW$3),"-",SUM(AL46,AM46,AQ46,AY46,BD46,BK46,BT46))</f>
        <v>80</v>
      </c>
      <c r="J46" s="94">
        <f>IF(ISBLANK(Výsledky!$I$3),"",Výsledky!I81)</f>
        <v>0</v>
      </c>
      <c r="K46" s="92">
        <f>IF(ISBLANK(Výsledky!$P$3),"",Výsledky!P81)</f>
        <v>0</v>
      </c>
      <c r="L46" s="92">
        <f>IF(ISBLANK(Výsledky!$W$3),"",Výsledky!W81)</f>
        <v>0</v>
      </c>
      <c r="M46" s="92">
        <f>IF(ISBLANK(Výsledky!$AD$3),"",Výsledky!AD81)</f>
        <v>0</v>
      </c>
      <c r="N46" s="92" t="str">
        <f>IF(ISBLANK(Výsledky!$AK$3),"",Výsledky!AK81)</f>
        <v>-</v>
      </c>
      <c r="O46" s="92">
        <f>IF(ISBLANK(Výsledky!$AR$3),"",Výsledky!AR81)</f>
        <v>40</v>
      </c>
      <c r="P46" s="92">
        <f>IF(ISBLANK(Výsledky!$AY$3),"",Výsledky!AY81)</f>
        <v>0</v>
      </c>
      <c r="Q46" s="92">
        <f>IF(ISBLANK(Výsledky!$BF$3),"",Výsledky!BF81)</f>
        <v>40</v>
      </c>
      <c r="R46" s="92">
        <f>IF(ISBLANK(Výsledky!$BM$3),"",Výsledky!BM81)</f>
        <v>50</v>
      </c>
      <c r="S46" s="92" t="str">
        <f>IF(ISBLANK(Výsledky!$BT$3),"",Výsledky!BT81)</f>
        <v>-</v>
      </c>
      <c r="T46" s="92">
        <f>IF(ISBLANK(Výsledky!$CA$3),"",Výsledky!CA81)</f>
        <v>0</v>
      </c>
      <c r="U46" s="92" t="str">
        <f>IF(ISBLANK(Výsledky!$CH$3),"",Výsledky!CH81)</f>
        <v>-</v>
      </c>
      <c r="V46" s="92">
        <f>IF(ISBLANK(Výsledky!$CO$3),"",Výsledky!CO81)</f>
        <v>0</v>
      </c>
      <c r="W46" s="92" t="str">
        <f>IF(ISBLANK(Výsledky!$CV$3),"",Výsledky!CV81)</f>
        <v>-</v>
      </c>
      <c r="X46" s="92">
        <f>IF(ISBLANK(Výsledky!$DC$3),"",Výsledky!DC81)</f>
        <v>60</v>
      </c>
      <c r="Y46" s="92" t="str">
        <f>IF(ISBLANK(Výsledky!$DJ$3),"",Výsledky!DJ81)</f>
        <v>-</v>
      </c>
      <c r="Z46" s="92">
        <f>IF(ISBLANK(Výsledky!$DQ$3),"",Výsledky!DQ81)</f>
        <v>20</v>
      </c>
      <c r="AA46" s="92">
        <f>IF(ISBLANK(Výsledky!$DX$3),"",Výsledky!DX81)</f>
        <v>0</v>
      </c>
      <c r="AB46" s="92" t="str">
        <f>IF(ISBLANK(Výsledky!$EE$3),"",Výsledky!EE81)</f>
        <v>-</v>
      </c>
      <c r="AC46" s="92">
        <f>IF(ISBLANK(Výsledky!$EL$3),"",Výsledky!EL81)</f>
        <v>0</v>
      </c>
      <c r="AD46" s="92">
        <f>IF(ISBLANK(Výsledky!$ES$3),"",Výsledky!ES81)</f>
        <v>0</v>
      </c>
      <c r="AE46" s="92">
        <f>IF(ISBLANK(Výsledky!$EZ$3),"",Výsledky!EZ81)</f>
        <v>20</v>
      </c>
      <c r="AF46" s="92">
        <f>IF(ISBLANK(Výsledky!$FG$3),"",Výsledky!FG81)</f>
        <v>0</v>
      </c>
      <c r="AG46" s="92">
        <f>IF(ISBLANK(Výsledky!$FN$3),"",Výsledky!FN81)</f>
        <v>50</v>
      </c>
      <c r="AH46" s="92">
        <f>IF(ISBLANK(Výsledky!$FU$3),"",Výsledky!FU81)</f>
        <v>10</v>
      </c>
      <c r="AI46" s="92">
        <f>IF(ISBLANK(Výsledky!$GB$3),"",Výsledky!GB81)</f>
        <v>20</v>
      </c>
      <c r="AJ46" s="92">
        <f>IF(ISBLANK(Výsledky!$GI$3),"",Výsledky!GI81)</f>
        <v>60</v>
      </c>
      <c r="AK46" s="92">
        <f>IF(ISBLANK(Výsledky!$GP$3),"",Výsledky!GP81)</f>
        <v>30</v>
      </c>
      <c r="AL46" s="92">
        <f>IF(ISBLANK(Výsledky!$GW$3),"",Výsledky!GW81)</f>
        <v>60</v>
      </c>
      <c r="AM46" s="92">
        <f>IF(ISBLANK(Výsledky!$HD$3),"",Výsledky!HD81)</f>
        <v>0</v>
      </c>
      <c r="AN46" s="92">
        <f>IF(ISBLANK(Výsledky!$HK$3),"",Výsledky!HK81)</f>
        <v>20</v>
      </c>
      <c r="AO46" s="92" t="str">
        <f>IF(ISBLANK(Výsledky!$HR$3),"",Výsledky!HR81)</f>
        <v>-</v>
      </c>
      <c r="AP46" s="92" t="str">
        <f>IF(ISBLANK(Výsledky!$HY$3),"",Výsledky!HY81)</f>
        <v/>
      </c>
      <c r="AQ46" s="92">
        <f>IF(ISBLANK(Výsledky!$IF$3),"",Výsledky!IF81)</f>
        <v>20</v>
      </c>
      <c r="AR46" s="92" t="str">
        <f>IF(ISBLANK(Výsledky!$IM$3),"",Výsledky!IM81)</f>
        <v/>
      </c>
      <c r="AS46" s="92" t="str">
        <f>IF(ISBLANK(Výsledky!$IT$3),"",Výsledky!IT81)</f>
        <v>-</v>
      </c>
      <c r="AT46" s="92">
        <f>IF(ISBLANK(Výsledky!$JA$3),"",Výsledky!JA81)</f>
        <v>0</v>
      </c>
      <c r="AU46" s="92">
        <f>IF(ISBLANK(Výsledky!$JH$3),"",Výsledky!JH81)</f>
        <v>20</v>
      </c>
      <c r="AV46" s="92">
        <f>IF(ISBLANK(Výsledky!$JO$3),"",Výsledky!JO81)</f>
        <v>0</v>
      </c>
      <c r="AW46" s="92">
        <f>IF(ISBLANK(Výsledky!$JV$3),"",Výsledky!JV81)</f>
        <v>0</v>
      </c>
      <c r="AX46" s="92" t="str">
        <f>IF(ISBLANK(Výsledky!$KC$3),"",Výsledky!KC81)</f>
        <v/>
      </c>
      <c r="AY46" s="92" t="str">
        <f>IF(ISBLANK(Výsledky!$KJ$3),"",Výsledky!KJ81)</f>
        <v/>
      </c>
      <c r="AZ46" s="92">
        <f>IF(ISBLANK(Výsledky!$KQ$3),"",Výsledky!KQ81)</f>
        <v>60</v>
      </c>
      <c r="BA46" s="92" t="str">
        <f>IF(ISBLANK(Výsledky!$KX$3),"",Výsledky!KX81)</f>
        <v>-</v>
      </c>
      <c r="BB46" s="92">
        <f>IF(ISBLANK(Výsledky!$LE$3),"",Výsledky!LE81)</f>
        <v>0</v>
      </c>
      <c r="BC46" s="92">
        <f>IF(ISBLANK(Výsledky!$LL$3),"",Výsledky!LL81)</f>
        <v>20</v>
      </c>
      <c r="BD46" s="92" t="str">
        <f>IF(ISBLANK(Výsledky!$LS$3),"",Výsledky!LS81)</f>
        <v/>
      </c>
      <c r="BE46" s="92" t="str">
        <f>IF(ISBLANK(Výsledky!$LZ$3),"",Výsledky!LZ81)</f>
        <v>-</v>
      </c>
      <c r="BF46" s="92">
        <f>IF(ISBLANK(Výsledky!$MG$3),"",Výsledky!MG81)</f>
        <v>0</v>
      </c>
      <c r="BG46" s="92" t="str">
        <f>IF(ISBLANK(Výsledky!$MN$3),"",Výsledky!MN81)</f>
        <v/>
      </c>
      <c r="BH46" s="92">
        <f>IF(ISBLANK(Výsledky!$MU$3),"",Výsledky!MU81)</f>
        <v>0</v>
      </c>
      <c r="BI46" s="92" t="str">
        <f>IF(ISBLANK(Výsledky!$NB$3),"",Výsledky!NB81)</f>
        <v/>
      </c>
      <c r="BJ46" s="92" t="str">
        <f>IF(ISBLANK(Výsledky!$NI$3),"",Výsledky!NI81)</f>
        <v>-</v>
      </c>
      <c r="BK46" s="92" t="str">
        <f>IF(ISBLANK(Výsledky!$NP$3),"",Výsledky!NP81)</f>
        <v/>
      </c>
      <c r="BL46" s="92" t="str">
        <f>IF(ISBLANK(Výsledky!$NW$3),"",Výsledky!NW81)</f>
        <v>-</v>
      </c>
      <c r="BM46" s="92">
        <f>IF(ISBLANK(Výsledky!$OD$3),"",Výsledky!OD81)</f>
        <v>20</v>
      </c>
      <c r="BN46" s="92" t="str">
        <f>IF(ISBLANK(Výsledky!$OK$3),"",Výsledky!OK81)</f>
        <v>-</v>
      </c>
      <c r="BO46" s="92" t="str">
        <f>IF(ISBLANK(Výsledky!$OR$3),"",Výsledky!OR81)</f>
        <v/>
      </c>
      <c r="BP46" s="92">
        <f>IF(ISBLANK(Výsledky!$OY$3),"",Výsledky!OY81)</f>
        <v>20</v>
      </c>
      <c r="BQ46" s="92" t="str">
        <f>IF(ISBLANK(Výsledky!$PF$3),"",Výsledky!PF81)</f>
        <v/>
      </c>
      <c r="BR46" s="92" t="str">
        <f>IF(ISBLANK(Výsledky!$PM$3),"",Výsledky!PM81)</f>
        <v>-</v>
      </c>
      <c r="BS46" s="92" t="str">
        <f>IF(ISBLANK(Výsledky!$PT$3),"",Výsledky!PT81)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>
        <f t="shared" si="47"/>
        <v>74</v>
      </c>
      <c r="DU46" s="10">
        <f t="shared" si="48"/>
        <v>74</v>
      </c>
      <c r="DV46" s="10" t="e">
        <f t="shared" si="49"/>
        <v>#N/A</v>
      </c>
      <c r="DW46" s="10">
        <f t="shared" si="50"/>
        <v>74</v>
      </c>
      <c r="DX46" s="10" t="e">
        <f t="shared" si="51"/>
        <v>#N/A</v>
      </c>
      <c r="DY46" s="10">
        <f t="shared" si="52"/>
        <v>74</v>
      </c>
      <c r="DZ46" s="10" t="e">
        <f t="shared" si="53"/>
        <v>#N/A</v>
      </c>
      <c r="EA46" s="10">
        <f t="shared" si="54"/>
        <v>74</v>
      </c>
      <c r="EB46" s="10">
        <f t="shared" si="55"/>
        <v>74</v>
      </c>
      <c r="EC46" s="10">
        <f t="shared" si="56"/>
        <v>74</v>
      </c>
      <c r="ED46" s="10" t="e">
        <f t="shared" si="57"/>
        <v>#N/A</v>
      </c>
      <c r="EE46" s="10">
        <f t="shared" si="58"/>
        <v>74</v>
      </c>
      <c r="EF46" s="10" t="e">
        <f t="shared" si="59"/>
        <v>#N/A</v>
      </c>
      <c r="EG46" s="10">
        <f t="shared" si="60"/>
        <v>74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 ht="15" x14ac:dyDescent="0.2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>-</v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>-</v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>-</v>
      </c>
      <c r="BG47" s="92" t="str">
        <f>IF(ISBLANK(Výsledky!$MN$3),"",Výsledky!MN27)</f>
        <v/>
      </c>
      <c r="BH47" s="92" t="str">
        <f>IF(ISBLANK(Výsledky!$MU$3),"",Výsledky!MU27)</f>
        <v>-</v>
      </c>
      <c r="BI47" s="92" t="str">
        <f>IF(ISBLANK(Výsledky!$NB$3),"",Výsledky!NB27)</f>
        <v/>
      </c>
      <c r="BJ47" s="92" t="str">
        <f>IF(ISBLANK(Výsledky!$NI$3),"",Výsledky!NI27)</f>
        <v>-</v>
      </c>
      <c r="BK47" s="92" t="str">
        <f>IF(ISBLANK(Výsledky!$NP$3),"",Výsledky!NP27)</f>
        <v/>
      </c>
      <c r="BL47" s="92" t="str">
        <f>IF(ISBLANK(Výsledky!$NW$3),"",Výsledky!NW27)</f>
        <v>-</v>
      </c>
      <c r="BM47" s="92" t="str">
        <f>IF(ISBLANK(Výsledky!$OD$3),"",Výsledky!OD27)</f>
        <v>-</v>
      </c>
      <c r="BN47" s="92" t="str">
        <f>IF(ISBLANK(Výsledky!$OK$3),"",Výsledky!OK27)</f>
        <v>-</v>
      </c>
      <c r="BO47" s="92" t="str">
        <f>IF(ISBLANK(Výsledky!$OR$3),"",Výsledky!OR27)</f>
        <v/>
      </c>
      <c r="BP47" s="92" t="str">
        <f>IF(ISBLANK(Výsledky!$OY$3),"",Výsledky!OY27)</f>
        <v>-</v>
      </c>
      <c r="BQ47" s="92" t="str">
        <f>IF(ISBLANK(Výsledky!$PF$3),"",Výsledky!PF27)</f>
        <v/>
      </c>
      <c r="BR47" s="92" t="str">
        <f>IF(ISBLANK(Výsledky!$PM$3),"",Výsledky!PM27)</f>
        <v>-</v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>
        <f t="shared" si="47"/>
        <v>14</v>
      </c>
      <c r="DU47" s="10">
        <f t="shared" si="48"/>
        <v>16</v>
      </c>
      <c r="DV47" s="10" t="e">
        <f t="shared" si="49"/>
        <v>#N/A</v>
      </c>
      <c r="DW47" s="10">
        <f t="shared" si="50"/>
        <v>17</v>
      </c>
      <c r="DX47" s="10" t="e">
        <f t="shared" si="51"/>
        <v>#N/A</v>
      </c>
      <c r="DY47" s="10">
        <f t="shared" si="52"/>
        <v>17</v>
      </c>
      <c r="DZ47" s="10" t="e">
        <f t="shared" si="53"/>
        <v>#N/A</v>
      </c>
      <c r="EA47" s="10">
        <f t="shared" si="54"/>
        <v>18</v>
      </c>
      <c r="EB47" s="10">
        <f t="shared" si="55"/>
        <v>20</v>
      </c>
      <c r="EC47" s="10">
        <f t="shared" si="56"/>
        <v>19</v>
      </c>
      <c r="ED47" s="10" t="e">
        <f t="shared" si="57"/>
        <v>#N/A</v>
      </c>
      <c r="EE47" s="10">
        <f t="shared" si="58"/>
        <v>19</v>
      </c>
      <c r="EF47" s="10" t="e">
        <f t="shared" si="59"/>
        <v>#N/A</v>
      </c>
      <c r="EG47" s="10">
        <f t="shared" si="60"/>
        <v>19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 ht="15" x14ac:dyDescent="0.2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>-</v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>-</v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>-</v>
      </c>
      <c r="BG48" s="92" t="str">
        <f>IF(ISBLANK(Výsledky!$MN$3),"",Výsledky!MN80)</f>
        <v/>
      </c>
      <c r="BH48" s="92" t="str">
        <f>IF(ISBLANK(Výsledky!$MU$3),"",Výsledky!MU80)</f>
        <v>-</v>
      </c>
      <c r="BI48" s="92" t="str">
        <f>IF(ISBLANK(Výsledky!$NB$3),"",Výsledky!NB80)</f>
        <v/>
      </c>
      <c r="BJ48" s="92" t="str">
        <f>IF(ISBLANK(Výsledky!$NI$3),"",Výsledky!NI80)</f>
        <v>-</v>
      </c>
      <c r="BK48" s="92" t="str">
        <f>IF(ISBLANK(Výsledky!$NP$3),"",Výsledky!NP80)</f>
        <v/>
      </c>
      <c r="BL48" s="92" t="str">
        <f>IF(ISBLANK(Výsledky!$NW$3),"",Výsledky!NW80)</f>
        <v>-</v>
      </c>
      <c r="BM48" s="92" t="str">
        <f>IF(ISBLANK(Výsledky!$OD$3),"",Výsledky!OD80)</f>
        <v>-</v>
      </c>
      <c r="BN48" s="92" t="str">
        <f>IF(ISBLANK(Výsledky!$OK$3),"",Výsledky!OK80)</f>
        <v>-</v>
      </c>
      <c r="BO48" s="92" t="str">
        <f>IF(ISBLANK(Výsledky!$OR$3),"",Výsledky!OR80)</f>
        <v/>
      </c>
      <c r="BP48" s="92" t="str">
        <f>IF(ISBLANK(Výsledky!$OY$3),"",Výsledky!OY80)</f>
        <v>-</v>
      </c>
      <c r="BQ48" s="92" t="str">
        <f>IF(ISBLANK(Výsledky!$PF$3),"",Výsledky!PF80)</f>
        <v/>
      </c>
      <c r="BR48" s="92" t="str">
        <f>IF(ISBLANK(Výsledky!$PM$3),"",Výsledky!PM80)</f>
        <v>-</v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>
        <f t="shared" si="47"/>
        <v>78</v>
      </c>
      <c r="DU48" s="10">
        <f t="shared" si="48"/>
        <v>78</v>
      </c>
      <c r="DV48" s="10" t="e">
        <f t="shared" si="49"/>
        <v>#N/A</v>
      </c>
      <c r="DW48" s="10">
        <f t="shared" si="50"/>
        <v>78</v>
      </c>
      <c r="DX48" s="10" t="e">
        <f t="shared" si="51"/>
        <v>#N/A</v>
      </c>
      <c r="DY48" s="10">
        <f t="shared" si="52"/>
        <v>78</v>
      </c>
      <c r="DZ48" s="10" t="e">
        <f t="shared" si="53"/>
        <v>#N/A</v>
      </c>
      <c r="EA48" s="10">
        <f t="shared" si="54"/>
        <v>78</v>
      </c>
      <c r="EB48" s="10">
        <f t="shared" si="55"/>
        <v>78</v>
      </c>
      <c r="EC48" s="10">
        <f t="shared" si="56"/>
        <v>78</v>
      </c>
      <c r="ED48" s="10" t="e">
        <f t="shared" si="57"/>
        <v>#N/A</v>
      </c>
      <c r="EE48" s="10">
        <f t="shared" si="58"/>
        <v>78</v>
      </c>
      <c r="EF48" s="10" t="e">
        <f t="shared" si="59"/>
        <v>#N/A</v>
      </c>
      <c r="EG48" s="10">
        <f t="shared" si="60"/>
        <v>78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 ht="15" x14ac:dyDescent="0.2">
      <c r="A49" s="1"/>
      <c r="B49" s="117" t="s">
        <v>139</v>
      </c>
      <c r="C49" s="113">
        <f>Tipy!A56</f>
        <v>62</v>
      </c>
      <c r="D49" s="108" t="str">
        <f>IF(Tipy!B56="","",Tipy!B56)</f>
        <v>Peter Bajči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330</v>
      </c>
      <c r="G49" s="90">
        <f>IF(ISBLANK(Výsledky!$BF$3),"-",SUM(Q49,V49,X49,S49,AB49,AD49,AU49,BA49,BG49,BI49,BO49,BQ49,BU49))</f>
        <v>70</v>
      </c>
      <c r="H49" s="90">
        <f>IF(ISBLANK(Výsledky!$FG$3),"-",SUM(AF49,AH49,AP49,AR49,AX49))</f>
        <v>0</v>
      </c>
      <c r="I49" s="93">
        <f>IF(ISBLANK(Výsledky!$GW$3),"-",SUM(AL49,AM49,AQ49,AY49,BD49,BK49,BT49))</f>
        <v>0</v>
      </c>
      <c r="J49" s="94">
        <f>IF(ISBLANK(Výsledky!$I$3),"",Výsledky!I62)</f>
        <v>70</v>
      </c>
      <c r="K49" s="92">
        <f>IF(ISBLANK(Výsledky!$P$3),"",Výsledky!P62)</f>
        <v>40</v>
      </c>
      <c r="L49" s="92">
        <f>IF(ISBLANK(Výsledky!$W$3),"",Výsledky!W62)</f>
        <v>10</v>
      </c>
      <c r="M49" s="92">
        <f>IF(ISBLANK(Výsledky!$AD$3),"",Výsledky!AD62)</f>
        <v>20</v>
      </c>
      <c r="N49" s="92" t="str">
        <f>IF(ISBLANK(Výsledky!$AK$3),"",Výsledky!AK62)</f>
        <v>-</v>
      </c>
      <c r="O49" s="92">
        <f>IF(ISBLANK(Výsledky!$AR$3),"",Výsledky!AR62)</f>
        <v>50</v>
      </c>
      <c r="P49" s="92">
        <f>IF(ISBLANK(Výsledky!$AY$3),"",Výsledky!AY62)</f>
        <v>0</v>
      </c>
      <c r="Q49" s="92">
        <f>IF(ISBLANK(Výsledky!$BF$3),"",Výsledky!BF62)</f>
        <v>0</v>
      </c>
      <c r="R49" s="92" t="str">
        <f>IF(ISBLANK(Výsledky!$BM$3),"",Výsledky!BM62)</f>
        <v>-</v>
      </c>
      <c r="S49" s="92">
        <f>IF(ISBLANK(Výsledky!$BT$3),"",Výsledky!BT62)</f>
        <v>0</v>
      </c>
      <c r="T49" s="92" t="str">
        <f>IF(ISBLANK(Výsledky!$CA$3),"",Výsledky!CA62)</f>
        <v>-</v>
      </c>
      <c r="U49" s="92">
        <f>IF(ISBLANK(Výsledky!$CH$3),"",Výsledky!CH62)</f>
        <v>40</v>
      </c>
      <c r="V49" s="92">
        <f>IF(ISBLANK(Výsledky!$CO$3),"",Výsledky!CO62)</f>
        <v>50</v>
      </c>
      <c r="W49" s="92">
        <f>IF(ISBLANK(Výsledky!$CV$3),"",Výsledky!CV62)</f>
        <v>30</v>
      </c>
      <c r="X49" s="92" t="str">
        <f>IF(ISBLANK(Výsledky!$DC$3),"",Výsledky!DC62)</f>
        <v>-</v>
      </c>
      <c r="Y49" s="92">
        <f>IF(ISBLANK(Výsledky!$DJ$3),"",Výsledky!DJ62)</f>
        <v>0</v>
      </c>
      <c r="Z49" s="92">
        <f>IF(ISBLANK(Výsledky!$DQ$3),"",Výsledky!DQ62)</f>
        <v>20</v>
      </c>
      <c r="AA49" s="92">
        <f>IF(ISBLANK(Výsledky!$DX$3),"",Výsledky!DX62)</f>
        <v>0</v>
      </c>
      <c r="AB49" s="92">
        <f>IF(ISBLANK(Výsledky!$EE$3),"",Výsledky!EE62)</f>
        <v>20</v>
      </c>
      <c r="AC49" s="92">
        <f>IF(ISBLANK(Výsledky!$EL$3),"",Výsledky!EL62)</f>
        <v>0</v>
      </c>
      <c r="AD49" s="92" t="str">
        <f>IF(ISBLANK(Výsledky!$ES$3),"",Výsledky!ES62)</f>
        <v>-</v>
      </c>
      <c r="AE49" s="92">
        <f>IF(ISBLANK(Výsledky!$EZ$3),"",Výsledky!EZ62)</f>
        <v>20</v>
      </c>
      <c r="AF49" s="92">
        <f>IF(ISBLANK(Výsledky!$FG$3),"",Výsledky!FG62)</f>
        <v>0</v>
      </c>
      <c r="AG49" s="92">
        <f>IF(ISBLANK(Výsledky!$FN$3),"",Výsledky!FN62)</f>
        <v>0</v>
      </c>
      <c r="AH49" s="92">
        <f>IF(ISBLANK(Výsledky!$FU$3),"",Výsledky!FU62)</f>
        <v>0</v>
      </c>
      <c r="AI49" s="92">
        <f>IF(ISBLANK(Výsledky!$GB$3),"",Výsledky!GB62)</f>
        <v>50</v>
      </c>
      <c r="AJ49" s="92">
        <f>IF(ISBLANK(Výsledky!$GI$3),"",Výsledky!GI62)</f>
        <v>20</v>
      </c>
      <c r="AK49" s="92">
        <f>IF(ISBLANK(Výsledky!$GP$3),"",Výsledky!GP62)</f>
        <v>0</v>
      </c>
      <c r="AL49" s="92" t="str">
        <f>IF(ISBLANK(Výsledky!$GW$3),"",Výsledky!GW62)</f>
        <v>-</v>
      </c>
      <c r="AM49" s="92" t="str">
        <f>IF(ISBLANK(Výsledky!$HD$3),"",Výsledky!HD62)</f>
        <v>-</v>
      </c>
      <c r="AN49" s="92" t="str">
        <f>IF(ISBLANK(Výsledky!$HK$3),"",Výsledky!HK62)</f>
        <v>-</v>
      </c>
      <c r="AO49" s="92" t="str">
        <f>IF(ISBLANK(Výsledky!$HR$3),"",Výsledky!HR62)</f>
        <v>-</v>
      </c>
      <c r="AP49" s="92" t="str">
        <f>IF(ISBLANK(Výsledky!$HY$3),"",Výsledky!HY62)</f>
        <v/>
      </c>
      <c r="AQ49" s="92" t="str">
        <f>IF(ISBLANK(Výsledky!$IF$3),"",Výsledky!IF62)</f>
        <v>-</v>
      </c>
      <c r="AR49" s="92" t="str">
        <f>IF(ISBLANK(Výsledky!$IM$3),"",Výsledky!IM62)</f>
        <v/>
      </c>
      <c r="AS49" s="92" t="str">
        <f>IF(ISBLANK(Výsledky!$IT$3),"",Výsledky!IT62)</f>
        <v>-</v>
      </c>
      <c r="AT49" s="92" t="str">
        <f>IF(ISBLANK(Výsledky!$JA$3),"",Výsledky!JA62)</f>
        <v>-</v>
      </c>
      <c r="AU49" s="92" t="str">
        <f>IF(ISBLANK(Výsledky!$JH$3),"",Výsledky!JH62)</f>
        <v>-</v>
      </c>
      <c r="AV49" s="92" t="str">
        <f>IF(ISBLANK(Výsledky!$JO$3),"",Výsledky!JO62)</f>
        <v>-</v>
      </c>
      <c r="AW49" s="92" t="str">
        <f>IF(ISBLANK(Výsledky!$JV$3),"",Výsledky!JV62)</f>
        <v>-</v>
      </c>
      <c r="AX49" s="92" t="str">
        <f>IF(ISBLANK(Výsledky!$KC$3),"",Výsledky!KC62)</f>
        <v/>
      </c>
      <c r="AY49" s="92" t="str">
        <f>IF(ISBLANK(Výsledky!$KJ$3),"",Výsledky!KJ62)</f>
        <v/>
      </c>
      <c r="AZ49" s="92" t="str">
        <f>IF(ISBLANK(Výsledky!$KQ$3),"",Výsledky!KQ62)</f>
        <v>-</v>
      </c>
      <c r="BA49" s="92" t="str">
        <f>IF(ISBLANK(Výsledky!$KX$3),"",Výsledky!KX62)</f>
        <v>-</v>
      </c>
      <c r="BB49" s="92" t="str">
        <f>IF(ISBLANK(Výsledky!$LE$3),"",Výsledky!LE62)</f>
        <v>-</v>
      </c>
      <c r="BC49" s="92">
        <f>IF(ISBLANK(Výsledky!$LL$3),"",Výsledky!LL62)</f>
        <v>20</v>
      </c>
      <c r="BD49" s="92" t="str">
        <f>IF(ISBLANK(Výsledky!$LS$3),"",Výsledky!LS62)</f>
        <v/>
      </c>
      <c r="BE49" s="92" t="str">
        <f>IF(ISBLANK(Výsledky!$LZ$3),"",Výsledky!LZ62)</f>
        <v>-</v>
      </c>
      <c r="BF49" s="92" t="str">
        <f>IF(ISBLANK(Výsledky!$MG$3),"",Výsledky!MG62)</f>
        <v>-</v>
      </c>
      <c r="BG49" s="92" t="str">
        <f>IF(ISBLANK(Výsledky!$MN$3),"",Výsledky!MN62)</f>
        <v/>
      </c>
      <c r="BH49" s="92" t="str">
        <f>IF(ISBLANK(Výsledky!$MU$3),"",Výsledky!MU62)</f>
        <v>-</v>
      </c>
      <c r="BI49" s="92" t="str">
        <f>IF(ISBLANK(Výsledky!$NB$3),"",Výsledky!NB62)</f>
        <v/>
      </c>
      <c r="BJ49" s="92" t="str">
        <f>IF(ISBLANK(Výsledky!$NI$3),"",Výsledky!NI62)</f>
        <v>-</v>
      </c>
      <c r="BK49" s="92" t="str">
        <f>IF(ISBLANK(Výsledky!$NP$3),"",Výsledky!NP62)</f>
        <v/>
      </c>
      <c r="BL49" s="92" t="str">
        <f>IF(ISBLANK(Výsledky!$NW$3),"",Výsledky!NW62)</f>
        <v>-</v>
      </c>
      <c r="BM49" s="92" t="str">
        <f>IF(ISBLANK(Výsledky!$OD$3),"",Výsledky!OD62)</f>
        <v>-</v>
      </c>
      <c r="BN49" s="92">
        <f>IF(ISBLANK(Výsledky!$OK$3),"",Výsledky!OK62)</f>
        <v>10</v>
      </c>
      <c r="BO49" s="92" t="str">
        <f>IF(ISBLANK(Výsledky!$OR$3),"",Výsledky!OR62)</f>
        <v/>
      </c>
      <c r="BP49" s="92" t="str">
        <f>IF(ISBLANK(Výsledky!$OY$3),"",Výsledky!OY62)</f>
        <v>-</v>
      </c>
      <c r="BQ49" s="92" t="str">
        <f>IF(ISBLANK(Výsledky!$PF$3),"",Výsledky!PF62)</f>
        <v/>
      </c>
      <c r="BR49" s="92" t="str">
        <f>IF(ISBLANK(Výsledky!$PM$3),"",Výsledky!PM62)</f>
        <v>-</v>
      </c>
      <c r="BS49" s="92" t="str">
        <f>IF(ISBLANK(Výsledky!$PT$3),"",Výsledky!PT62)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>
        <f t="shared" si="47"/>
        <v>4</v>
      </c>
      <c r="DU49" s="10">
        <f t="shared" si="48"/>
        <v>4</v>
      </c>
      <c r="DV49" s="10" t="e">
        <f t="shared" si="49"/>
        <v>#N/A</v>
      </c>
      <c r="DW49" s="10">
        <f t="shared" si="50"/>
        <v>5</v>
      </c>
      <c r="DX49" s="10" t="e">
        <f t="shared" si="51"/>
        <v>#N/A</v>
      </c>
      <c r="DY49" s="10">
        <f t="shared" si="52"/>
        <v>4</v>
      </c>
      <c r="DZ49" s="10" t="e">
        <f t="shared" si="53"/>
        <v>#N/A</v>
      </c>
      <c r="EA49" s="10">
        <f t="shared" si="54"/>
        <v>4</v>
      </c>
      <c r="EB49" s="10">
        <f t="shared" si="55"/>
        <v>4</v>
      </c>
      <c r="EC49" s="10">
        <f t="shared" si="56"/>
        <v>4</v>
      </c>
      <c r="ED49" s="10" t="e">
        <f t="shared" si="57"/>
        <v>#N/A</v>
      </c>
      <c r="EE49" s="10">
        <f t="shared" si="58"/>
        <v>5</v>
      </c>
      <c r="EF49" s="10" t="e">
        <f t="shared" si="59"/>
        <v>#N/A</v>
      </c>
      <c r="EG49" s="10">
        <f t="shared" si="60"/>
        <v>5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 ht="15" x14ac:dyDescent="0.2">
      <c r="A50" s="1"/>
      <c r="B50" s="117" t="s">
        <v>140</v>
      </c>
      <c r="C50" s="113">
        <f>Tipy!A44</f>
        <v>70</v>
      </c>
      <c r="D50" s="108" t="str">
        <f>IF(Tipy!B44="","",Tipy!B44)</f>
        <v>MarianV</v>
      </c>
      <c r="E50" s="109">
        <f>SUM(F50:J50)</f>
        <v>470</v>
      </c>
      <c r="F50" s="104">
        <f>IF(ISBLANK(Výsledky!$I$3),"-",SUM(K50:P50,R50,T50:U50,W50,Y50:AA50,AC50,AE50,AG50,AI50:AK50,AN50:AO50,AS50:AT50,AV50:AW50,AZ50,BB50:BC50,BE50:BF50,BH50,BJ50,BL50:BN50,BP50,BR50:BS50))</f>
        <v>280</v>
      </c>
      <c r="G50" s="90">
        <f>IF(ISBLANK(Výsledky!$BF$3),"-",SUM(Q50,V50,X50,S50,AB50,AD50,AU50,BA50,BG50,BI50,BO50,BQ50,BU50))</f>
        <v>90</v>
      </c>
      <c r="H50" s="90">
        <f>IF(ISBLANK(Výsledky!$FG$3),"-",SUM(AF50,AH50,AP50,AR50,AX50))</f>
        <v>10</v>
      </c>
      <c r="I50" s="93">
        <f>IF(ISBLANK(Výsledky!$GW$3),"-",SUM(AL50,AM50,AQ50,AY50,BD50,BK50,BT50))</f>
        <v>30</v>
      </c>
      <c r="J50" s="94">
        <f>IF(ISBLANK(Výsledky!$I$3),"",Výsledky!I50)</f>
        <v>60</v>
      </c>
      <c r="K50" s="92">
        <f>IF(ISBLANK(Výsledky!$P$3),"",Výsledky!P50)</f>
        <v>20</v>
      </c>
      <c r="L50" s="92">
        <f>IF(ISBLANK(Výsledky!$W$3),"",Výsledky!W50)</f>
        <v>0</v>
      </c>
      <c r="M50" s="92">
        <f>IF(ISBLANK(Výsledky!$AD$3),"",Výsledky!AD50)</f>
        <v>0</v>
      </c>
      <c r="N50" s="92">
        <f>IF(ISBLANK(Výsledky!$AK$3),"",Výsledky!AK50)</f>
        <v>20</v>
      </c>
      <c r="O50" s="92">
        <f>IF(ISBLANK(Výsledky!$AR$3),"",Výsledky!AR50)</f>
        <v>40</v>
      </c>
      <c r="P50" s="92">
        <f>IF(ISBLANK(Výsledky!$AY$3),"",Výsledky!AY50)</f>
        <v>0</v>
      </c>
      <c r="Q50" s="92">
        <f>IF(ISBLANK(Výsledky!$BF$3),"",Výsledky!BF50)</f>
        <v>0</v>
      </c>
      <c r="R50" s="92" t="str">
        <f>IF(ISBLANK(Výsledky!$BM$3),"",Výsledky!BM50)</f>
        <v>-</v>
      </c>
      <c r="S50" s="92">
        <f>IF(ISBLANK(Výsledky!$BT$3),"",Výsledky!BT50)</f>
        <v>50</v>
      </c>
      <c r="T50" s="92" t="str">
        <f>IF(ISBLANK(Výsledky!$CA$3),"",Výsledky!CA50)</f>
        <v>-</v>
      </c>
      <c r="U50" s="92">
        <f>IF(ISBLANK(Výsledky!$CH$3),"",Výsledky!CH50)</f>
        <v>20</v>
      </c>
      <c r="V50" s="92">
        <f>IF(ISBLANK(Výsledky!$CO$3),"",Výsledky!CO50)</f>
        <v>20</v>
      </c>
      <c r="W50" s="92">
        <f>IF(ISBLANK(Výsledky!$CV$3),"",Výsledky!CV50)</f>
        <v>20</v>
      </c>
      <c r="X50" s="92" t="str">
        <f>IF(ISBLANK(Výsledky!$DC$3),"",Výsledky!DC50)</f>
        <v>-</v>
      </c>
      <c r="Y50" s="92">
        <f>IF(ISBLANK(Výsledky!$DJ$3),"",Výsledky!DJ50)</f>
        <v>20</v>
      </c>
      <c r="Z50" s="92">
        <f>IF(ISBLANK(Výsledky!$DQ$3),"",Výsledky!DQ50)</f>
        <v>40</v>
      </c>
      <c r="AA50" s="92">
        <f>IF(ISBLANK(Výsledky!$DX$3),"",Výsledky!DX50)</f>
        <v>0</v>
      </c>
      <c r="AB50" s="92" t="str">
        <f>IF(ISBLANK(Výsledky!$EE$3),"",Výsledky!EE50)</f>
        <v>-</v>
      </c>
      <c r="AC50" s="92">
        <f>IF(ISBLANK(Výsledky!$EL$3),"",Výsledky!EL50)</f>
        <v>0</v>
      </c>
      <c r="AD50" s="92" t="str">
        <f>IF(ISBLANK(Výsledky!$ES$3),"",Výsledky!ES50)</f>
        <v>-</v>
      </c>
      <c r="AE50" s="92">
        <f>IF(ISBLANK(Výsledky!$EZ$3),"",Výsledky!EZ50)</f>
        <v>60</v>
      </c>
      <c r="AF50" s="92">
        <f>IF(ISBLANK(Výsledky!$FG$3),"",Výsledky!FG50)</f>
        <v>0</v>
      </c>
      <c r="AG50" s="92" t="str">
        <f>IF(ISBLANK(Výsledky!$FN$3),"",Výsledky!FN50)</f>
        <v>-</v>
      </c>
      <c r="AH50" s="92">
        <f>IF(ISBLANK(Výsledky!$FU$3),"",Výsledky!FU50)</f>
        <v>10</v>
      </c>
      <c r="AI50" s="92" t="str">
        <f>IF(ISBLANK(Výsledky!$GB$3),"",Výsledky!GB50)</f>
        <v>-</v>
      </c>
      <c r="AJ50" s="92">
        <f>IF(ISBLANK(Výsledky!$GI$3),"",Výsledky!GI50)</f>
        <v>20</v>
      </c>
      <c r="AK50" s="92">
        <f>IF(ISBLANK(Výsledky!$GP$3),"",Výsledky!GP50)</f>
        <v>0</v>
      </c>
      <c r="AL50" s="92">
        <f>IF(ISBLANK(Výsledky!$GW$3),"",Výsledky!GW50)</f>
        <v>0</v>
      </c>
      <c r="AM50" s="92">
        <f>IF(ISBLANK(Výsledky!$HD$3),"",Výsledky!HD50)</f>
        <v>30</v>
      </c>
      <c r="AN50" s="92" t="str">
        <f>IF(ISBLANK(Výsledky!$HK$3),"",Výsledky!HK50)</f>
        <v>-</v>
      </c>
      <c r="AO50" s="92">
        <f>IF(ISBLANK(Výsledky!$HR$3),"",Výsledky!HR50)</f>
        <v>0</v>
      </c>
      <c r="AP50" s="92" t="str">
        <f>IF(ISBLANK(Výsledky!$HY$3),"",Výsledky!HY50)</f>
        <v/>
      </c>
      <c r="AQ50" s="92" t="str">
        <f>IF(ISBLANK(Výsledky!$IF$3),"",Výsledky!IF50)</f>
        <v>-</v>
      </c>
      <c r="AR50" s="92" t="str">
        <f>IF(ISBLANK(Výsledky!$IM$3),"",Výsledky!IM50)</f>
        <v/>
      </c>
      <c r="AS50" s="92" t="str">
        <f>IF(ISBLANK(Výsledky!$IT$3),"",Výsledky!IT50)</f>
        <v>-</v>
      </c>
      <c r="AT50" s="92">
        <f>IF(ISBLANK(Výsledky!$JA$3),"",Výsledky!JA50)</f>
        <v>20</v>
      </c>
      <c r="AU50" s="92">
        <f>IF(ISBLANK(Výsledky!$JH$3),"",Výsledky!JH50)</f>
        <v>20</v>
      </c>
      <c r="AV50" s="92" t="str">
        <f>IF(ISBLANK(Výsledky!$JO$3),"",Výsledky!JO50)</f>
        <v>-</v>
      </c>
      <c r="AW50" s="92" t="str">
        <f>IF(ISBLANK(Výsledky!$JV$3),"",Výsledky!JV50)</f>
        <v>-</v>
      </c>
      <c r="AX50" s="92" t="str">
        <f>IF(ISBLANK(Výsledky!$KC$3),"",Výsledky!KC50)</f>
        <v/>
      </c>
      <c r="AY50" s="92" t="str">
        <f>IF(ISBLANK(Výsledky!$KJ$3),"",Výsledky!KJ50)</f>
        <v/>
      </c>
      <c r="AZ50" s="92" t="str">
        <f>IF(ISBLANK(Výsledky!$KQ$3),"",Výsledky!KQ50)</f>
        <v>-</v>
      </c>
      <c r="BA50" s="92" t="str">
        <f>IF(ISBLANK(Výsledky!$KX$3),"",Výsledky!KX50)</f>
        <v>-</v>
      </c>
      <c r="BB50" s="92" t="str">
        <f>IF(ISBLANK(Výsledky!$LE$3),"",Výsledky!LE50)</f>
        <v>-</v>
      </c>
      <c r="BC50" s="92" t="str">
        <f>IF(ISBLANK(Výsledky!$LL$3),"",Výsledky!LL50)</f>
        <v>-</v>
      </c>
      <c r="BD50" s="92" t="str">
        <f>IF(ISBLANK(Výsledky!$LS$3),"",Výsledky!LS50)</f>
        <v/>
      </c>
      <c r="BE50" s="92" t="str">
        <f>IF(ISBLANK(Výsledky!$LZ$3),"",Výsledky!LZ50)</f>
        <v>-</v>
      </c>
      <c r="BF50" s="92" t="str">
        <f>IF(ISBLANK(Výsledky!$MG$3),"",Výsledky!MG50)</f>
        <v>-</v>
      </c>
      <c r="BG50" s="92" t="str">
        <f>IF(ISBLANK(Výsledky!$MN$3),"",Výsledky!MN50)</f>
        <v/>
      </c>
      <c r="BH50" s="92" t="str">
        <f>IF(ISBLANK(Výsledky!$MU$3),"",Výsledky!MU50)</f>
        <v>-</v>
      </c>
      <c r="BI50" s="92" t="str">
        <f>IF(ISBLANK(Výsledky!$NB$3),"",Výsledky!NB50)</f>
        <v/>
      </c>
      <c r="BJ50" s="92" t="str">
        <f>IF(ISBLANK(Výsledky!$NI$3),"",Výsledky!NI50)</f>
        <v>-</v>
      </c>
      <c r="BK50" s="92" t="str">
        <f>IF(ISBLANK(Výsledky!$NP$3),"",Výsledky!NP50)</f>
        <v/>
      </c>
      <c r="BL50" s="92" t="str">
        <f>IF(ISBLANK(Výsledky!$NW$3),"",Výsledky!NW50)</f>
        <v>-</v>
      </c>
      <c r="BM50" s="92" t="str">
        <f>IF(ISBLANK(Výsledky!$OD$3),"",Výsledky!OD50)</f>
        <v>-</v>
      </c>
      <c r="BN50" s="92" t="str">
        <f>IF(ISBLANK(Výsledky!$OK$3),"",Výsledky!OK50)</f>
        <v>-</v>
      </c>
      <c r="BO50" s="92" t="str">
        <f>IF(ISBLANK(Výsledky!$OR$3),"",Výsledky!OR50)</f>
        <v/>
      </c>
      <c r="BP50" s="92" t="str">
        <f>IF(ISBLANK(Výsledky!$OY$3),"",Výsledky!OY50)</f>
        <v>-</v>
      </c>
      <c r="BQ50" s="92" t="str">
        <f>IF(ISBLANK(Výsledky!$PF$3),"",Výsledky!PF50)</f>
        <v/>
      </c>
      <c r="BR50" s="92" t="str">
        <f>IF(ISBLANK(Výsledky!$PM$3),"",Výsledky!PM50)</f>
        <v>-</v>
      </c>
      <c r="BS50" s="92" t="str">
        <f>IF(ISBLANK(Výsledky!$PT$3),"",Výsledky!PT50)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>
        <f t="shared" si="47"/>
        <v>19</v>
      </c>
      <c r="DU50" s="10">
        <f t="shared" si="48"/>
        <v>22</v>
      </c>
      <c r="DV50" s="10" t="e">
        <f t="shared" si="49"/>
        <v>#N/A</v>
      </c>
      <c r="DW50" s="10">
        <f t="shared" si="50"/>
        <v>26</v>
      </c>
      <c r="DX50" s="10" t="e">
        <f t="shared" si="51"/>
        <v>#N/A</v>
      </c>
      <c r="DY50" s="10">
        <f t="shared" si="52"/>
        <v>27</v>
      </c>
      <c r="DZ50" s="10" t="e">
        <f t="shared" si="53"/>
        <v>#N/A</v>
      </c>
      <c r="EA50" s="10">
        <f t="shared" si="54"/>
        <v>31</v>
      </c>
      <c r="EB50" s="10">
        <f t="shared" si="55"/>
        <v>32</v>
      </c>
      <c r="EC50" s="10">
        <f t="shared" si="56"/>
        <v>35</v>
      </c>
      <c r="ED50" s="10" t="e">
        <f t="shared" si="57"/>
        <v>#N/A</v>
      </c>
      <c r="EE50" s="10">
        <f t="shared" si="58"/>
        <v>35</v>
      </c>
      <c r="EF50" s="10" t="e">
        <f t="shared" si="59"/>
        <v>#N/A</v>
      </c>
      <c r="EG50" s="10">
        <f t="shared" si="60"/>
        <v>35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 ht="15" x14ac:dyDescent="0.2">
      <c r="A51" s="1"/>
      <c r="B51" s="117" t="s">
        <v>141</v>
      </c>
      <c r="C51" s="113">
        <f>Tipy!A15</f>
        <v>7</v>
      </c>
      <c r="D51" s="108" t="str">
        <f>IF(Tipy!B15="","",Tipy!B15)</f>
        <v>Darwin bude bůh</v>
      </c>
      <c r="E51" s="109">
        <f>SUM(F51:J51)</f>
        <v>450</v>
      </c>
      <c r="F51" s="104">
        <f>IF(ISBLANK(Výsledky!$I$3),"-",SUM(K51:P51,R51,T51:U51,W51,Y51:AA51,AC51,AE51,AG51,AI51:AK51,AN51:AO51,AS51:AT51,AV51:AW51,AZ51,BB51:BC51,BE51:BF51,BH51,BJ51,BL51:BN51,BP51,BR51:BS51))</f>
        <v>250</v>
      </c>
      <c r="G51" s="90">
        <f>IF(ISBLANK(Výsledky!$BF$3),"-",SUM(Q51,V51,X51,S51,AB51,AD51,AU51,BA51,BG51,BI51,BO51,BQ51,BU51))</f>
        <v>140</v>
      </c>
      <c r="H51" s="90">
        <f>IF(ISBLANK(Výsledky!$FG$3),"-",SUM(AF51,AH51,AP51,AR51,AX51))</f>
        <v>40</v>
      </c>
      <c r="I51" s="93">
        <f>IF(ISBLANK(Výsledky!$GW$3),"-",SUM(AL51,AM51,AQ51,AY51,BD51,BK51,BT51))</f>
        <v>0</v>
      </c>
      <c r="J51" s="94">
        <f>IF(ISBLANK(Výsledky!$I$3),"",Výsledky!I21)</f>
        <v>20</v>
      </c>
      <c r="K51" s="92">
        <f>IF(ISBLANK(Výsledky!$P$3),"",Výsledky!P21)</f>
        <v>20</v>
      </c>
      <c r="L51" s="92">
        <f>IF(ISBLANK(Výsledky!$W$3),"",Výsledky!W21)</f>
        <v>20</v>
      </c>
      <c r="M51" s="92">
        <f>IF(ISBLANK(Výsledky!$AD$3),"",Výsledky!AD21)</f>
        <v>0</v>
      </c>
      <c r="N51" s="92">
        <f>IF(ISBLANK(Výsledky!$AK$3),"",Výsledky!AK21)</f>
        <v>70</v>
      </c>
      <c r="O51" s="92">
        <f>IF(ISBLANK(Výsledky!$AR$3),"",Výsledky!AR21)</f>
        <v>60</v>
      </c>
      <c r="P51" s="92" t="str">
        <f>IF(ISBLANK(Výsledky!$AY$3),"",Výsledky!AY21)</f>
        <v>-</v>
      </c>
      <c r="Q51" s="92">
        <f>IF(ISBLANK(Výsledky!$BF$3),"",Výsledky!BF21)</f>
        <v>0</v>
      </c>
      <c r="R51" s="92" t="str">
        <f>IF(ISBLANK(Výsledky!$BM$3),"",Výsledky!BM21)</f>
        <v>-</v>
      </c>
      <c r="S51" s="92">
        <f>IF(ISBLANK(Výsledky!$BT$3),"",Výsledky!BT21)</f>
        <v>20</v>
      </c>
      <c r="T51" s="92" t="str">
        <f>IF(ISBLANK(Výsledky!$CA$3),"",Výsledky!CA21)</f>
        <v>-</v>
      </c>
      <c r="U51" s="92" t="str">
        <f>IF(ISBLANK(Výsledky!$CH$3),"",Výsledky!CH21)</f>
        <v>-</v>
      </c>
      <c r="V51" s="92">
        <f>IF(ISBLANK(Výsledky!$CO$3),"",Výsledky!CO21)</f>
        <v>20</v>
      </c>
      <c r="W51" s="92" t="str">
        <f>IF(ISBLANK(Výsledky!$CV$3),"",Výsledky!CV21)</f>
        <v>-</v>
      </c>
      <c r="X51" s="92">
        <f>IF(ISBLANK(Výsledky!$DC$3),"",Výsledky!DC21)</f>
        <v>60</v>
      </c>
      <c r="Y51" s="92" t="str">
        <f>IF(ISBLANK(Výsledky!$DJ$3),"",Výsledky!DJ21)</f>
        <v>-</v>
      </c>
      <c r="Z51" s="92">
        <f>IF(ISBLANK(Výsledky!$DQ$3),"",Výsledky!DQ21)</f>
        <v>10</v>
      </c>
      <c r="AA51" s="92">
        <f>IF(ISBLANK(Výsledky!$DX$3),"",Výsledky!DX21)</f>
        <v>0</v>
      </c>
      <c r="AB51" s="92">
        <f>IF(ISBLANK(Výsledky!$EE$3),"",Výsledky!EE21)</f>
        <v>40</v>
      </c>
      <c r="AC51" s="92">
        <f>IF(ISBLANK(Výsledky!$EL$3),"",Výsledky!EL21)</f>
        <v>0</v>
      </c>
      <c r="AD51" s="92" t="str">
        <f>IF(ISBLANK(Výsledky!$ES$3),"",Výsledky!ES21)</f>
        <v>-</v>
      </c>
      <c r="AE51" s="92" t="str">
        <f>IF(ISBLANK(Výsledky!$EZ$3),"",Výsledky!EZ21)</f>
        <v>-</v>
      </c>
      <c r="AF51" s="92" t="str">
        <f>IF(ISBLANK(Výsledky!$FG$3),"",Výsledky!FG21)</f>
        <v>-</v>
      </c>
      <c r="AG51" s="92" t="str">
        <f>IF(ISBLANK(Výsledky!$FN$3),"",Výsledky!FN21)</f>
        <v>-</v>
      </c>
      <c r="AH51" s="92">
        <f>IF(ISBLANK(Výsledky!$FU$3),"",Výsledky!FU21)</f>
        <v>40</v>
      </c>
      <c r="AI51" s="92">
        <f>IF(ISBLANK(Výsledky!$GB$3),"",Výsledky!GB21)</f>
        <v>50</v>
      </c>
      <c r="AJ51" s="92">
        <f>IF(ISBLANK(Výsledky!$GI$3),"",Výsledky!GI21)</f>
        <v>20</v>
      </c>
      <c r="AK51" s="92">
        <f>IF(ISBLANK(Výsledky!$GP$3),"",Výsledky!GP21)</f>
        <v>0</v>
      </c>
      <c r="AL51" s="92">
        <f>IF(ISBLANK(Výsledky!$GW$3),"",Výsledky!GW21)</f>
        <v>0</v>
      </c>
      <c r="AM51" s="92" t="str">
        <f>IF(ISBLANK(Výsledky!$HD$3),"",Výsledky!HD21)</f>
        <v>-</v>
      </c>
      <c r="AN51" s="92">
        <f>IF(ISBLANK(Výsledky!$HK$3),"",Výsledky!HK21)</f>
        <v>0</v>
      </c>
      <c r="AO51" s="92" t="str">
        <f>IF(ISBLANK(Výsledky!$HR$3),"",Výsledky!HR21)</f>
        <v>-</v>
      </c>
      <c r="AP51" s="92" t="str">
        <f>IF(ISBLANK(Výsledky!$HY$3),"",Výsledky!HY21)</f>
        <v/>
      </c>
      <c r="AQ51" s="92" t="str">
        <f>IF(ISBLANK(Výsledky!$IF$3),"",Výsledky!IF21)</f>
        <v>-</v>
      </c>
      <c r="AR51" s="92" t="str">
        <f>IF(ISBLANK(Výsledky!$IM$3),"",Výsledky!IM21)</f>
        <v/>
      </c>
      <c r="AS51" s="92" t="str">
        <f>IF(ISBLANK(Výsledky!$IT$3),"",Výsledky!IT21)</f>
        <v>-</v>
      </c>
      <c r="AT51" s="92" t="str">
        <f>IF(ISBLANK(Výsledky!$JA$3),"",Výsledky!JA21)</f>
        <v>-</v>
      </c>
      <c r="AU51" s="92" t="str">
        <f>IF(ISBLANK(Výsledky!$JH$3),"",Výsledky!JH21)</f>
        <v>-</v>
      </c>
      <c r="AV51" s="92" t="str">
        <f>IF(ISBLANK(Výsledky!$JO$3),"",Výsledky!JO21)</f>
        <v>-</v>
      </c>
      <c r="AW51" s="92" t="str">
        <f>IF(ISBLANK(Výsledky!$JV$3),"",Výsledky!JV21)</f>
        <v>-</v>
      </c>
      <c r="AX51" s="92" t="str">
        <f>IF(ISBLANK(Výsledky!$KC$3),"",Výsledky!KC21)</f>
        <v/>
      </c>
      <c r="AY51" s="92" t="str">
        <f>IF(ISBLANK(Výsledky!$KJ$3),"",Výsledky!KJ21)</f>
        <v/>
      </c>
      <c r="AZ51" s="92" t="str">
        <f>IF(ISBLANK(Výsledky!$KQ$3),"",Výsledky!KQ21)</f>
        <v>-</v>
      </c>
      <c r="BA51" s="92" t="str">
        <f>IF(ISBLANK(Výsledky!$KX$3),"",Výsledky!KX21)</f>
        <v>-</v>
      </c>
      <c r="BB51" s="92" t="str">
        <f>IF(ISBLANK(Výsledky!$LE$3),"",Výsledky!LE21)</f>
        <v>-</v>
      </c>
      <c r="BC51" s="92" t="str">
        <f>IF(ISBLANK(Výsledky!$LL$3),"",Výsledky!LL21)</f>
        <v>-</v>
      </c>
      <c r="BD51" s="92" t="str">
        <f>IF(ISBLANK(Výsledky!$LS$3),"",Výsledky!LS21)</f>
        <v/>
      </c>
      <c r="BE51" s="92" t="str">
        <f>IF(ISBLANK(Výsledky!$LZ$3),"",Výsledky!LZ21)</f>
        <v>-</v>
      </c>
      <c r="BF51" s="92" t="str">
        <f>IF(ISBLANK(Výsledky!$MG$3),"",Výsledky!MG21)</f>
        <v>-</v>
      </c>
      <c r="BG51" s="92" t="str">
        <f>IF(ISBLANK(Výsledky!$MN$3),"",Výsledky!MN21)</f>
        <v/>
      </c>
      <c r="BH51" s="92" t="str">
        <f>IF(ISBLANK(Výsledky!$MU$3),"",Výsledky!MU21)</f>
        <v>-</v>
      </c>
      <c r="BI51" s="92" t="str">
        <f>IF(ISBLANK(Výsledky!$NB$3),"",Výsledky!NB21)</f>
        <v/>
      </c>
      <c r="BJ51" s="92" t="str">
        <f>IF(ISBLANK(Výsledky!$NI$3),"",Výsledky!NI21)</f>
        <v>-</v>
      </c>
      <c r="BK51" s="92" t="str">
        <f>IF(ISBLANK(Výsledky!$NP$3),"",Výsledky!NP21)</f>
        <v/>
      </c>
      <c r="BL51" s="92" t="str">
        <f>IF(ISBLANK(Výsledky!$NW$3),"",Výsledky!NW21)</f>
        <v>-</v>
      </c>
      <c r="BM51" s="92" t="str">
        <f>IF(ISBLANK(Výsledky!$OD$3),"",Výsledky!OD21)</f>
        <v>-</v>
      </c>
      <c r="BN51" s="92" t="str">
        <f>IF(ISBLANK(Výsledky!$OK$3),"",Výsledky!OK21)</f>
        <v>-</v>
      </c>
      <c r="BO51" s="92" t="str">
        <f>IF(ISBLANK(Výsledky!$OR$3),"",Výsledky!OR21)</f>
        <v/>
      </c>
      <c r="BP51" s="92" t="str">
        <f>IF(ISBLANK(Výsledky!$OY$3),"",Výsledky!OY21)</f>
        <v>-</v>
      </c>
      <c r="BQ51" s="92" t="str">
        <f>IF(ISBLANK(Výsledky!$PF$3),"",Výsledky!PF21)</f>
        <v/>
      </c>
      <c r="BR51" s="92" t="str">
        <f>IF(ISBLANK(Výsledky!$PM$3),"",Výsledky!PM21)</f>
        <v>-</v>
      </c>
      <c r="BS51" s="92" t="str">
        <f>IF(ISBLANK(Výsledky!$PT$3),"",Výsledky!PT21)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>
        <f t="shared" si="47"/>
        <v>76</v>
      </c>
      <c r="DU51" s="10">
        <f t="shared" si="48"/>
        <v>76</v>
      </c>
      <c r="DV51" s="10" t="e">
        <f t="shared" si="49"/>
        <v>#N/A</v>
      </c>
      <c r="DW51" s="10">
        <f t="shared" si="50"/>
        <v>76</v>
      </c>
      <c r="DX51" s="10" t="e">
        <f t="shared" si="51"/>
        <v>#N/A</v>
      </c>
      <c r="DY51" s="10">
        <f t="shared" si="52"/>
        <v>76</v>
      </c>
      <c r="DZ51" s="10" t="e">
        <f t="shared" si="53"/>
        <v>#N/A</v>
      </c>
      <c r="EA51" s="10">
        <f t="shared" si="54"/>
        <v>76</v>
      </c>
      <c r="EB51" s="10">
        <f t="shared" si="55"/>
        <v>76</v>
      </c>
      <c r="EC51" s="10">
        <f t="shared" si="56"/>
        <v>76</v>
      </c>
      <c r="ED51" s="10" t="e">
        <f t="shared" si="57"/>
        <v>#N/A</v>
      </c>
      <c r="EE51" s="10">
        <f t="shared" si="58"/>
        <v>76</v>
      </c>
      <c r="EF51" s="10" t="e">
        <f t="shared" si="59"/>
        <v>#N/A</v>
      </c>
      <c r="EG51" s="10">
        <f t="shared" si="60"/>
        <v>76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 ht="15" x14ac:dyDescent="0.2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>-</v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>-</v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>-</v>
      </c>
      <c r="BG52" s="92" t="str">
        <f>IF(ISBLANK(Výsledky!$MN$3),"",Výsledky!MN65)</f>
        <v/>
      </c>
      <c r="BH52" s="92" t="str">
        <f>IF(ISBLANK(Výsledky!$MU$3),"",Výsledky!MU65)</f>
        <v>-</v>
      </c>
      <c r="BI52" s="92" t="str">
        <f>IF(ISBLANK(Výsledky!$NB$3),"",Výsledky!NB65)</f>
        <v/>
      </c>
      <c r="BJ52" s="92" t="str">
        <f>IF(ISBLANK(Výsledky!$NI$3),"",Výsledky!NI65)</f>
        <v>-</v>
      </c>
      <c r="BK52" s="92" t="str">
        <f>IF(ISBLANK(Výsledky!$NP$3),"",Výsledky!NP65)</f>
        <v/>
      </c>
      <c r="BL52" s="92" t="str">
        <f>IF(ISBLANK(Výsledky!$NW$3),"",Výsledky!NW65)</f>
        <v>-</v>
      </c>
      <c r="BM52" s="92" t="str">
        <f>IF(ISBLANK(Výsledky!$OD$3),"",Výsledky!OD65)</f>
        <v>-</v>
      </c>
      <c r="BN52" s="92" t="str">
        <f>IF(ISBLANK(Výsledky!$OK$3),"",Výsledky!OK65)</f>
        <v>-</v>
      </c>
      <c r="BO52" s="92" t="str">
        <f>IF(ISBLANK(Výsledky!$OR$3),"",Výsledky!OR65)</f>
        <v/>
      </c>
      <c r="BP52" s="92" t="str">
        <f>IF(ISBLANK(Výsledky!$OY$3),"",Výsledky!OY65)</f>
        <v>-</v>
      </c>
      <c r="BQ52" s="92" t="str">
        <f>IF(ISBLANK(Výsledky!$PF$3),"",Výsledky!PF65)</f>
        <v/>
      </c>
      <c r="BR52" s="92" t="str">
        <f>IF(ISBLANK(Výsledky!$PM$3),"",Výsledky!PM65)</f>
        <v>-</v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>
        <f t="shared" si="47"/>
        <v>2</v>
      </c>
      <c r="DU52" s="10">
        <f t="shared" si="48"/>
        <v>2</v>
      </c>
      <c r="DV52" s="10" t="e">
        <f t="shared" si="49"/>
        <v>#N/A</v>
      </c>
      <c r="DW52" s="10">
        <f t="shared" si="50"/>
        <v>2</v>
      </c>
      <c r="DX52" s="10" t="e">
        <f t="shared" si="51"/>
        <v>#N/A</v>
      </c>
      <c r="DY52" s="10">
        <f t="shared" si="52"/>
        <v>1</v>
      </c>
      <c r="DZ52" s="10" t="e">
        <f t="shared" si="53"/>
        <v>#N/A</v>
      </c>
      <c r="EA52" s="10">
        <f t="shared" si="54"/>
        <v>1</v>
      </c>
      <c r="EB52" s="10">
        <f t="shared" si="55"/>
        <v>1</v>
      </c>
      <c r="EC52" s="10">
        <f t="shared" si="56"/>
        <v>1</v>
      </c>
      <c r="ED52" s="10" t="e">
        <f t="shared" si="57"/>
        <v>#N/A</v>
      </c>
      <c r="EE52" s="10">
        <f t="shared" si="58"/>
        <v>1</v>
      </c>
      <c r="EF52" s="10" t="e">
        <f t="shared" si="59"/>
        <v>#N/A</v>
      </c>
      <c r="EG52" s="10">
        <f t="shared" si="60"/>
        <v>1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 ht="15" x14ac:dyDescent="0.2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>-</v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>-</v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>-</v>
      </c>
      <c r="BG53" s="92" t="str">
        <f>IF(ISBLANK(Výsledky!$MN$3),"",Výsledky!MN88)</f>
        <v/>
      </c>
      <c r="BH53" s="92" t="str">
        <f>IF(ISBLANK(Výsledky!$MU$3),"",Výsledky!MU88)</f>
        <v>-</v>
      </c>
      <c r="BI53" s="92" t="str">
        <f>IF(ISBLANK(Výsledky!$NB$3),"",Výsledky!NB88)</f>
        <v/>
      </c>
      <c r="BJ53" s="92" t="str">
        <f>IF(ISBLANK(Výsledky!$NI$3),"",Výsledky!NI88)</f>
        <v>-</v>
      </c>
      <c r="BK53" s="92" t="str">
        <f>IF(ISBLANK(Výsledky!$NP$3),"",Výsledky!NP88)</f>
        <v/>
      </c>
      <c r="BL53" s="92" t="str">
        <f>IF(ISBLANK(Výsledky!$NW$3),"",Výsledky!NW88)</f>
        <v>-</v>
      </c>
      <c r="BM53" s="92" t="str">
        <f>IF(ISBLANK(Výsledky!$OD$3),"",Výsledky!OD88)</f>
        <v>-</v>
      </c>
      <c r="BN53" s="92" t="str">
        <f>IF(ISBLANK(Výsledky!$OK$3),"",Výsledky!OK88)</f>
        <v>-</v>
      </c>
      <c r="BO53" s="92" t="str">
        <f>IF(ISBLANK(Výsledky!$OR$3),"",Výsledky!OR88)</f>
        <v/>
      </c>
      <c r="BP53" s="92" t="str">
        <f>IF(ISBLANK(Výsledky!$OY$3),"",Výsledky!OY88)</f>
        <v>-</v>
      </c>
      <c r="BQ53" s="92" t="str">
        <f>IF(ISBLANK(Výsledky!$PF$3),"",Výsledky!PF88)</f>
        <v/>
      </c>
      <c r="BR53" s="92" t="str">
        <f>IF(ISBLANK(Výsledky!$PM$3),"",Výsledky!PM88)</f>
        <v>-</v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>
        <f t="shared" si="47"/>
        <v>49</v>
      </c>
      <c r="DU53" s="10">
        <f t="shared" si="48"/>
        <v>49</v>
      </c>
      <c r="DV53" s="10" t="e">
        <f t="shared" si="49"/>
        <v>#N/A</v>
      </c>
      <c r="DW53" s="10">
        <f t="shared" si="50"/>
        <v>49</v>
      </c>
      <c r="DX53" s="10" t="e">
        <f t="shared" si="51"/>
        <v>#N/A</v>
      </c>
      <c r="DY53" s="10">
        <f t="shared" si="52"/>
        <v>49</v>
      </c>
      <c r="DZ53" s="10" t="e">
        <f t="shared" si="53"/>
        <v>#N/A</v>
      </c>
      <c r="EA53" s="10">
        <f t="shared" si="54"/>
        <v>49</v>
      </c>
      <c r="EB53" s="10">
        <f t="shared" si="55"/>
        <v>49</v>
      </c>
      <c r="EC53" s="10">
        <f t="shared" si="56"/>
        <v>47</v>
      </c>
      <c r="ED53" s="10" t="e">
        <f t="shared" si="57"/>
        <v>#N/A</v>
      </c>
      <c r="EE53" s="10">
        <f t="shared" si="58"/>
        <v>47</v>
      </c>
      <c r="EF53" s="10" t="e">
        <f t="shared" si="59"/>
        <v>#N/A</v>
      </c>
      <c r="EG53" s="10">
        <f t="shared" si="60"/>
        <v>47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 ht="15" x14ac:dyDescent="0.2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>-</v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>-</v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>-</v>
      </c>
      <c r="BG54" s="92" t="str">
        <f>IF(ISBLANK(Výsledky!$MN$3),"",Výsledky!MN22)</f>
        <v/>
      </c>
      <c r="BH54" s="92" t="str">
        <f>IF(ISBLANK(Výsledky!$MU$3),"",Výsledky!MU22)</f>
        <v>-</v>
      </c>
      <c r="BI54" s="92" t="str">
        <f>IF(ISBLANK(Výsledky!$NB$3),"",Výsledky!NB22)</f>
        <v/>
      </c>
      <c r="BJ54" s="92" t="str">
        <f>IF(ISBLANK(Výsledky!$NI$3),"",Výsledky!NI22)</f>
        <v>-</v>
      </c>
      <c r="BK54" s="92" t="str">
        <f>IF(ISBLANK(Výsledky!$NP$3),"",Výsledky!NP22)</f>
        <v/>
      </c>
      <c r="BL54" s="92" t="str">
        <f>IF(ISBLANK(Výsledky!$NW$3),"",Výsledky!NW22)</f>
        <v>-</v>
      </c>
      <c r="BM54" s="92" t="str">
        <f>IF(ISBLANK(Výsledky!$OD$3),"",Výsledky!OD22)</f>
        <v>-</v>
      </c>
      <c r="BN54" s="92" t="str">
        <f>IF(ISBLANK(Výsledky!$OK$3),"",Výsledky!OK22)</f>
        <v>-</v>
      </c>
      <c r="BO54" s="92" t="str">
        <f>IF(ISBLANK(Výsledky!$OR$3),"",Výsledky!OR22)</f>
        <v/>
      </c>
      <c r="BP54" s="92" t="str">
        <f>IF(ISBLANK(Výsledky!$OY$3),"",Výsledky!OY22)</f>
        <v>-</v>
      </c>
      <c r="BQ54" s="92" t="str">
        <f>IF(ISBLANK(Výsledky!$PF$3),"",Výsledky!PF22)</f>
        <v/>
      </c>
      <c r="BR54" s="92" t="str">
        <f>IF(ISBLANK(Výsledky!$PM$3),"",Výsledky!PM22)</f>
        <v>-</v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>
        <f t="shared" si="47"/>
        <v>38</v>
      </c>
      <c r="DU54" s="10">
        <f t="shared" si="48"/>
        <v>32</v>
      </c>
      <c r="DV54" s="10" t="e">
        <f t="shared" si="49"/>
        <v>#N/A</v>
      </c>
      <c r="DW54" s="10">
        <f t="shared" si="50"/>
        <v>30</v>
      </c>
      <c r="DX54" s="10" t="e">
        <f t="shared" si="51"/>
        <v>#N/A</v>
      </c>
      <c r="DY54" s="10">
        <f t="shared" si="52"/>
        <v>33</v>
      </c>
      <c r="DZ54" s="10" t="e">
        <f t="shared" si="53"/>
        <v>#N/A</v>
      </c>
      <c r="EA54" s="10">
        <f t="shared" si="54"/>
        <v>34</v>
      </c>
      <c r="EB54" s="10">
        <f t="shared" si="55"/>
        <v>36</v>
      </c>
      <c r="EC54" s="10">
        <f t="shared" si="56"/>
        <v>36</v>
      </c>
      <c r="ED54" s="10" t="e">
        <f t="shared" si="57"/>
        <v>#N/A</v>
      </c>
      <c r="EE54" s="10">
        <f t="shared" si="58"/>
        <v>36</v>
      </c>
      <c r="EF54" s="10" t="e">
        <f t="shared" si="59"/>
        <v>#N/A</v>
      </c>
      <c r="EG54" s="10">
        <f t="shared" si="60"/>
        <v>36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 ht="15" x14ac:dyDescent="0.2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>-</v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>-</v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>-</v>
      </c>
      <c r="BG55" s="92" t="str">
        <f>IF(ISBLANK(Výsledky!$MN$3),"",Výsledky!MN66)</f>
        <v/>
      </c>
      <c r="BH55" s="92" t="str">
        <f>IF(ISBLANK(Výsledky!$MU$3),"",Výsledky!MU66)</f>
        <v>-</v>
      </c>
      <c r="BI55" s="92" t="str">
        <f>IF(ISBLANK(Výsledky!$NB$3),"",Výsledky!NB66)</f>
        <v/>
      </c>
      <c r="BJ55" s="92" t="str">
        <f>IF(ISBLANK(Výsledky!$NI$3),"",Výsledky!NI66)</f>
        <v>-</v>
      </c>
      <c r="BK55" s="92" t="str">
        <f>IF(ISBLANK(Výsledky!$NP$3),"",Výsledky!NP66)</f>
        <v/>
      </c>
      <c r="BL55" s="92" t="str">
        <f>IF(ISBLANK(Výsledky!$NW$3),"",Výsledky!NW66)</f>
        <v>-</v>
      </c>
      <c r="BM55" s="92" t="str">
        <f>IF(ISBLANK(Výsledky!$OD$3),"",Výsledky!OD66)</f>
        <v>-</v>
      </c>
      <c r="BN55" s="92" t="str">
        <f>IF(ISBLANK(Výsledky!$OK$3),"",Výsledky!OK66)</f>
        <v>-</v>
      </c>
      <c r="BO55" s="92" t="str">
        <f>IF(ISBLANK(Výsledky!$OR$3),"",Výsledky!OR66)</f>
        <v/>
      </c>
      <c r="BP55" s="92" t="str">
        <f>IF(ISBLANK(Výsledky!$OY$3),"",Výsledky!OY66)</f>
        <v>-</v>
      </c>
      <c r="BQ55" s="92" t="str">
        <f>IF(ISBLANK(Výsledky!$PF$3),"",Výsledky!PF66)</f>
        <v/>
      </c>
      <c r="BR55" s="92" t="str">
        <f>IF(ISBLANK(Výsledky!$PM$3),"",Výsledky!PM66)</f>
        <v>-</v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>
        <v>6</v>
      </c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>
        <f t="shared" si="47"/>
        <v>8</v>
      </c>
      <c r="DU55" s="10">
        <f t="shared" si="48"/>
        <v>6</v>
      </c>
      <c r="DV55" s="10" t="e">
        <f t="shared" si="49"/>
        <v>#N/A</v>
      </c>
      <c r="DW55" s="10">
        <f t="shared" si="50"/>
        <v>6</v>
      </c>
      <c r="DX55" s="10" t="e">
        <f t="shared" si="51"/>
        <v>#N/A</v>
      </c>
      <c r="DY55" s="10">
        <f t="shared" si="52"/>
        <v>6</v>
      </c>
      <c r="DZ55" s="10" t="e">
        <f t="shared" si="53"/>
        <v>#N/A</v>
      </c>
      <c r="EA55" s="10">
        <f t="shared" si="54"/>
        <v>7</v>
      </c>
      <c r="EB55" s="10">
        <f t="shared" si="55"/>
        <v>5</v>
      </c>
      <c r="EC55" s="10">
        <f t="shared" si="56"/>
        <v>5</v>
      </c>
      <c r="ED55" s="10" t="e">
        <f t="shared" si="57"/>
        <v>#N/A</v>
      </c>
      <c r="EE55" s="10">
        <f t="shared" si="58"/>
        <v>4</v>
      </c>
      <c r="EF55" s="10" t="e">
        <f t="shared" si="59"/>
        <v>#N/A</v>
      </c>
      <c r="EG55" s="10">
        <f t="shared" si="60"/>
        <v>4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 ht="15" x14ac:dyDescent="0.2">
      <c r="A56" s="1"/>
      <c r="B56" s="117" t="s">
        <v>146</v>
      </c>
      <c r="C56" s="113">
        <f>Tipy!A39</f>
        <v>22</v>
      </c>
      <c r="D56" s="108" t="str">
        <f>IF(Tipy!B39="","",Tipy!B39)</f>
        <v>Lukyo</v>
      </c>
      <c r="E56" s="109">
        <f>SUM(F56:J56)</f>
        <v>320</v>
      </c>
      <c r="F56" s="104">
        <f>IF(ISBLANK(Výsledky!$I$3),"-",SUM(K56:P56,R56,T56:U56,W56,Y56:AA56,AC56,AE56,AG56,AI56:AK56,AN56:AO56,AS56:AT56,AV56:AW56,AZ56,BB56:BC56,BE56:BF56,BH56,BJ56,BL56:BN56,BP56,BR56:BS56))</f>
        <v>220</v>
      </c>
      <c r="G56" s="90">
        <f>IF(ISBLANK(Výsledky!$BF$3),"-",SUM(Q56,V56,X56,S56,AB56,AD56,AU56,BA56,BG56,BI56,BO56,BQ56,BU56))</f>
        <v>50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>
        <f>IF(ISBLANK(Výsledky!$I$3),"",Výsledky!I45)</f>
        <v>50</v>
      </c>
      <c r="K56" s="92">
        <f>IF(ISBLANK(Výsledky!$P$3),"",Výsledky!P45)</f>
        <v>20</v>
      </c>
      <c r="L56" s="92">
        <f>IF(ISBLANK(Výsledky!$W$3),"",Výsledky!W45)</f>
        <v>0</v>
      </c>
      <c r="M56" s="92">
        <f>IF(ISBLANK(Výsledky!$AD$3),"",Výsledky!AD45)</f>
        <v>20</v>
      </c>
      <c r="N56" s="92" t="str">
        <f>IF(ISBLANK(Výsledky!$AK$3),"",Výsledky!AK45)</f>
        <v>-</v>
      </c>
      <c r="O56" s="92">
        <f>IF(ISBLANK(Výsledky!$AR$3),"",Výsledky!AR45)</f>
        <v>30</v>
      </c>
      <c r="P56" s="92">
        <f>IF(ISBLANK(Výsledky!$AY$3),"",Výsledky!AY45)</f>
        <v>0</v>
      </c>
      <c r="Q56" s="92">
        <f>IF(ISBLANK(Výsledky!$BF$3),"",Výsledky!BF45)</f>
        <v>0</v>
      </c>
      <c r="R56" s="92" t="str">
        <f>IF(ISBLANK(Výsledky!$BM$3),"",Výsledky!BM45)</f>
        <v>-</v>
      </c>
      <c r="S56" s="92">
        <f>IF(ISBLANK(Výsledky!$BT$3),"",Výsledky!BT45)</f>
        <v>50</v>
      </c>
      <c r="T56" s="92">
        <f>IF(ISBLANK(Výsledky!$CA$3),"",Výsledky!CA45)</f>
        <v>0</v>
      </c>
      <c r="U56" s="92" t="str">
        <f>IF(ISBLANK(Výsledky!$CH$3),"",Výsledky!CH45)</f>
        <v>-</v>
      </c>
      <c r="V56" s="92" t="str">
        <f>IF(ISBLANK(Výsledky!$CO$3),"",Výsledky!CO45)</f>
        <v>-</v>
      </c>
      <c r="W56" s="92" t="str">
        <f>IF(ISBLANK(Výsledky!$CV$3),"",Výsledky!CV45)</f>
        <v>-</v>
      </c>
      <c r="X56" s="92" t="str">
        <f>IF(ISBLANK(Výsledky!$DC$3),"",Výsledky!DC45)</f>
        <v>-</v>
      </c>
      <c r="Y56" s="92" t="str">
        <f>IF(ISBLANK(Výsledky!$DJ$3),"",Výsledky!DJ45)</f>
        <v>-</v>
      </c>
      <c r="Z56" s="92" t="str">
        <f>IF(ISBLANK(Výsledky!$DQ$3),"",Výsledky!DQ45)</f>
        <v>-</v>
      </c>
      <c r="AA56" s="92" t="str">
        <f>IF(ISBLANK(Výsledky!$DX$3),"",Výsledky!DX45)</f>
        <v>-</v>
      </c>
      <c r="AB56" s="92" t="str">
        <f>IF(ISBLANK(Výsledky!$EE$3),"",Výsledky!EE45)</f>
        <v>-</v>
      </c>
      <c r="AC56" s="92" t="str">
        <f>IF(ISBLANK(Výsledky!$EL$3),"",Výsledky!EL45)</f>
        <v>-</v>
      </c>
      <c r="AD56" s="92" t="str">
        <f>IF(ISBLANK(Výsledky!$ES$3),"",Výsledky!ES45)</f>
        <v>-</v>
      </c>
      <c r="AE56" s="92" t="str">
        <f>IF(ISBLANK(Výsledky!$EZ$3),"",Výsledky!EZ45)</f>
        <v>-</v>
      </c>
      <c r="AF56" s="92" t="str">
        <f>IF(ISBLANK(Výsledky!$FG$3),"",Výsledky!FG45)</f>
        <v>-</v>
      </c>
      <c r="AG56" s="92" t="str">
        <f>IF(ISBLANK(Výsledky!$FN$3),"",Výsledky!FN45)</f>
        <v>-</v>
      </c>
      <c r="AH56" s="92" t="str">
        <f>IF(ISBLANK(Výsledky!$FU$3),"",Výsledky!FU45)</f>
        <v>-</v>
      </c>
      <c r="AI56" s="92" t="str">
        <f>IF(ISBLANK(Výsledky!$GB$3),"",Výsledky!GB45)</f>
        <v>-</v>
      </c>
      <c r="AJ56" s="92" t="str">
        <f>IF(ISBLANK(Výsledky!$GI$3),"",Výsledky!GI45)</f>
        <v>-</v>
      </c>
      <c r="AK56" s="92" t="str">
        <f>IF(ISBLANK(Výsledky!$GP$3),"",Výsledky!GP45)</f>
        <v>-</v>
      </c>
      <c r="AL56" s="92" t="str">
        <f>IF(ISBLANK(Výsledky!$GW$3),"",Výsledky!GW45)</f>
        <v>-</v>
      </c>
      <c r="AM56" s="92" t="str">
        <f>IF(ISBLANK(Výsledky!$HD$3),"",Výsledky!HD45)</f>
        <v>-</v>
      </c>
      <c r="AN56" s="92" t="str">
        <f>IF(ISBLANK(Výsledky!$HK$3),"",Výsledky!HK45)</f>
        <v>-</v>
      </c>
      <c r="AO56" s="92" t="str">
        <f>IF(ISBLANK(Výsledky!$HR$3),"",Výsledky!HR45)</f>
        <v>-</v>
      </c>
      <c r="AP56" s="92" t="str">
        <f>IF(ISBLANK(Výsledky!$HY$3),"",Výsledky!HY45)</f>
        <v/>
      </c>
      <c r="AQ56" s="92" t="str">
        <f>IF(ISBLANK(Výsledky!$IF$3),"",Výsledky!IF45)</f>
        <v>-</v>
      </c>
      <c r="AR56" s="92" t="str">
        <f>IF(ISBLANK(Výsledky!$IM$3),"",Výsledky!IM45)</f>
        <v/>
      </c>
      <c r="AS56" s="92" t="str">
        <f>IF(ISBLANK(Výsledky!$IT$3),"",Výsledky!IT45)</f>
        <v>-</v>
      </c>
      <c r="AT56" s="92" t="str">
        <f>IF(ISBLANK(Výsledky!$JA$3),"",Výsledky!JA45)</f>
        <v>-</v>
      </c>
      <c r="AU56" s="92" t="str">
        <f>IF(ISBLANK(Výsledky!$JH$3),"",Výsledky!JH45)</f>
        <v>-</v>
      </c>
      <c r="AV56" s="92" t="str">
        <f>IF(ISBLANK(Výsledky!$JO$3),"",Výsledky!JO45)</f>
        <v>-</v>
      </c>
      <c r="AW56" s="92" t="str">
        <f>IF(ISBLANK(Výsledky!$JV$3),"",Výsledky!JV45)</f>
        <v>-</v>
      </c>
      <c r="AX56" s="92" t="str">
        <f>IF(ISBLANK(Výsledky!$KC$3),"",Výsledky!KC45)</f>
        <v/>
      </c>
      <c r="AY56" s="92" t="str">
        <f>IF(ISBLANK(Výsledky!$KJ$3),"",Výsledky!KJ45)</f>
        <v/>
      </c>
      <c r="AZ56" s="92" t="str">
        <f>IF(ISBLANK(Výsledky!$KQ$3),"",Výsledky!KQ45)</f>
        <v>-</v>
      </c>
      <c r="BA56" s="92" t="str">
        <f>IF(ISBLANK(Výsledky!$KX$3),"",Výsledky!KX45)</f>
        <v>-</v>
      </c>
      <c r="BB56" s="92" t="str">
        <f>IF(ISBLANK(Výsledky!$LE$3),"",Výsledky!LE45)</f>
        <v>-</v>
      </c>
      <c r="BC56" s="92">
        <f>IF(ISBLANK(Výsledky!$LL$3),"",Výsledky!LL45)</f>
        <v>20</v>
      </c>
      <c r="BD56" s="92" t="str">
        <f>IF(ISBLANK(Výsledky!$LS$3),"",Výsledky!LS45)</f>
        <v/>
      </c>
      <c r="BE56" s="92">
        <f>IF(ISBLANK(Výsledky!$LZ$3),"",Výsledky!LZ45)</f>
        <v>20</v>
      </c>
      <c r="BF56" s="92" t="str">
        <f>IF(ISBLANK(Výsledky!$MG$3),"",Výsledky!MG45)</f>
        <v>-</v>
      </c>
      <c r="BG56" s="92" t="str">
        <f>IF(ISBLANK(Výsledky!$MN$3),"",Výsledky!MN45)</f>
        <v/>
      </c>
      <c r="BH56" s="92" t="str">
        <f>IF(ISBLANK(Výsledky!$MU$3),"",Výsledky!MU45)</f>
        <v>-</v>
      </c>
      <c r="BI56" s="92" t="str">
        <f>IF(ISBLANK(Výsledky!$NB$3),"",Výsledky!NB45)</f>
        <v/>
      </c>
      <c r="BJ56" s="92" t="str">
        <f>IF(ISBLANK(Výsledky!$NI$3),"",Výsledky!NI45)</f>
        <v>-</v>
      </c>
      <c r="BK56" s="92" t="str">
        <f>IF(ISBLANK(Výsledky!$NP$3),"",Výsledky!NP45)</f>
        <v/>
      </c>
      <c r="BL56" s="92" t="str">
        <f>IF(ISBLANK(Výsledky!$NW$3),"",Výsledky!NW45)</f>
        <v>-</v>
      </c>
      <c r="BM56" s="92">
        <f>IF(ISBLANK(Výsledky!$OD$3),"",Výsledky!OD45)</f>
        <v>70</v>
      </c>
      <c r="BN56" s="92">
        <f>IF(ISBLANK(Výsledky!$OK$3),"",Výsledky!OK45)</f>
        <v>20</v>
      </c>
      <c r="BO56" s="92" t="str">
        <f>IF(ISBLANK(Výsledky!$OR$3),"",Výsledky!OR45)</f>
        <v/>
      </c>
      <c r="BP56" s="92">
        <f>IF(ISBLANK(Výsledky!$OY$3),"",Výsledky!OY45)</f>
        <v>20</v>
      </c>
      <c r="BQ56" s="92" t="str">
        <f>IF(ISBLANK(Výsledky!$PF$3),"",Výsledky!PF45)</f>
        <v/>
      </c>
      <c r="BR56" s="92" t="str">
        <f>IF(ISBLANK(Výsledky!$PM$3),"",Výsledky!PM45)</f>
        <v>-</v>
      </c>
      <c r="BS56" s="92" t="str">
        <f>IF(ISBLANK(Výsledky!$PT$3),"",Výsledky!PT45)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>
        <f t="shared" si="47"/>
        <v>50</v>
      </c>
      <c r="DU56" s="10">
        <f t="shared" si="48"/>
        <v>50</v>
      </c>
      <c r="DV56" s="10" t="e">
        <f t="shared" si="49"/>
        <v>#N/A</v>
      </c>
      <c r="DW56" s="10">
        <f t="shared" si="50"/>
        <v>50</v>
      </c>
      <c r="DX56" s="10" t="e">
        <f t="shared" si="51"/>
        <v>#N/A</v>
      </c>
      <c r="DY56" s="10">
        <f t="shared" si="52"/>
        <v>50</v>
      </c>
      <c r="DZ56" s="10" t="e">
        <f t="shared" si="53"/>
        <v>#N/A</v>
      </c>
      <c r="EA56" s="10">
        <f t="shared" si="54"/>
        <v>50</v>
      </c>
      <c r="EB56" s="10">
        <f t="shared" si="55"/>
        <v>50</v>
      </c>
      <c r="EC56" s="10">
        <f t="shared" si="56"/>
        <v>50</v>
      </c>
      <c r="ED56" s="10" t="e">
        <f t="shared" si="57"/>
        <v>#N/A</v>
      </c>
      <c r="EE56" s="10">
        <f t="shared" si="58"/>
        <v>50</v>
      </c>
      <c r="EF56" s="10" t="e">
        <f t="shared" si="59"/>
        <v>#N/A</v>
      </c>
      <c r="EG56" s="10">
        <f t="shared" si="60"/>
        <v>50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 ht="15" x14ac:dyDescent="0.2">
      <c r="A57" s="1"/>
      <c r="B57" s="117" t="s">
        <v>147</v>
      </c>
      <c r="C57" s="113">
        <f>Tipy!A73</f>
        <v>72</v>
      </c>
      <c r="D57" s="108" t="str">
        <f>IF(Tipy!B73="","",Tipy!B73)</f>
        <v>suflo</v>
      </c>
      <c r="E57" s="109">
        <f>SUM(F57:J57)</f>
        <v>270</v>
      </c>
      <c r="F57" s="104">
        <f>IF(ISBLANK(Výsledky!$I$3),"-",SUM(K57:P57,R57,T57:U57,W57,Y57:AA57,AC57,AE57,AG57,AI57:AK57,AN57:AO57,AS57:AT57,AV57:AW57,AZ57,BB57:BC57,BE57:BF57,BH57,BJ57,BL57:BN57,BP57,BR57:BS57))</f>
        <v>180</v>
      </c>
      <c r="G57" s="90">
        <f>IF(ISBLANK(Výsledky!$BF$3),"-",SUM(Q57,V57,X57,S57,AB57,AD57,AU57,BA57,BG57,BI57,BO57,BQ57,BU57))</f>
        <v>90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 t="str">
        <f>IF(ISBLANK(Výsledky!$I$3),"",Výsledky!I79)</f>
        <v>-</v>
      </c>
      <c r="K57" s="92">
        <f>IF(ISBLANK(Výsledky!$P$3),"",Výsledky!P79)</f>
        <v>40</v>
      </c>
      <c r="L57" s="92">
        <f>IF(ISBLANK(Výsledky!$W$3),"",Výsledky!W79)</f>
        <v>0</v>
      </c>
      <c r="M57" s="92">
        <f>IF(ISBLANK(Výsledky!$AD$3),"",Výsledky!AD79)</f>
        <v>20</v>
      </c>
      <c r="N57" s="92">
        <f>IF(ISBLANK(Výsledky!$AK$3),"",Výsledky!AK79)</f>
        <v>20</v>
      </c>
      <c r="O57" s="92" t="str">
        <f>IF(ISBLANK(Výsledky!$AR$3),"",Výsledky!AR79)</f>
        <v>-</v>
      </c>
      <c r="P57" s="92" t="str">
        <f>IF(ISBLANK(Výsledky!$AY$3),"",Výsledky!AY79)</f>
        <v>-</v>
      </c>
      <c r="Q57" s="92" t="str">
        <f>IF(ISBLANK(Výsledky!$BF$3),"",Výsledky!BF79)</f>
        <v>-</v>
      </c>
      <c r="R57" s="92" t="str">
        <f>IF(ISBLANK(Výsledky!$BM$3),"",Výsledky!BM79)</f>
        <v>-</v>
      </c>
      <c r="S57" s="92">
        <f>IF(ISBLANK(Výsledky!$BT$3),"",Výsledky!BT79)</f>
        <v>30</v>
      </c>
      <c r="T57" s="92" t="str">
        <f>IF(ISBLANK(Výsledky!$CA$3),"",Výsledky!CA79)</f>
        <v>-</v>
      </c>
      <c r="U57" s="92">
        <f>IF(ISBLANK(Výsledky!$CH$3),"",Výsledky!CH79)</f>
        <v>20</v>
      </c>
      <c r="V57" s="92">
        <f>IF(ISBLANK(Výsledky!$CO$3),"",Výsledky!CO79)</f>
        <v>20</v>
      </c>
      <c r="W57" s="92">
        <f>IF(ISBLANK(Výsledky!$CV$3),"",Výsledky!CV79)</f>
        <v>40</v>
      </c>
      <c r="X57" s="92">
        <f>IF(ISBLANK(Výsledky!$DC$3),"",Výsledky!DC79)</f>
        <v>20</v>
      </c>
      <c r="Y57" s="92">
        <f>IF(ISBLANK(Výsledky!$DJ$3),"",Výsledky!DJ79)</f>
        <v>0</v>
      </c>
      <c r="Z57" s="92">
        <f>IF(ISBLANK(Výsledky!$DQ$3),"",Výsledky!DQ79)</f>
        <v>40</v>
      </c>
      <c r="AA57" s="92">
        <f>IF(ISBLANK(Výsledky!$DX$3),"",Výsledky!DX79)</f>
        <v>0</v>
      </c>
      <c r="AB57" s="92">
        <f>IF(ISBLANK(Výsledky!$EE$3),"",Výsledky!EE79)</f>
        <v>20</v>
      </c>
      <c r="AC57" s="92">
        <f>IF(ISBLANK(Výsledky!$EL$3),"",Výsledky!EL79)</f>
        <v>0</v>
      </c>
      <c r="AD57" s="92">
        <f>IF(ISBLANK(Výsledky!$ES$3),"",Výsledky!ES79)</f>
        <v>0</v>
      </c>
      <c r="AE57" s="92">
        <f>IF(ISBLANK(Výsledky!$EZ$3),"",Výsledky!EZ79)</f>
        <v>0</v>
      </c>
      <c r="AF57" s="92" t="str">
        <f>IF(ISBLANK(Výsledky!$FG$3),"",Výsledky!FG79)</f>
        <v>-</v>
      </c>
      <c r="AG57" s="92" t="str">
        <f>IF(ISBLANK(Výsledky!$FN$3),"",Výsledky!FN79)</f>
        <v>-</v>
      </c>
      <c r="AH57" s="92" t="str">
        <f>IF(ISBLANK(Výsledky!$FU$3),"",Výsledky!FU79)</f>
        <v>-</v>
      </c>
      <c r="AI57" s="92" t="str">
        <f>IF(ISBLANK(Výsledky!$GB$3),"",Výsledky!GB79)</f>
        <v>-</v>
      </c>
      <c r="AJ57" s="92" t="str">
        <f>IF(ISBLANK(Výsledky!$GI$3),"",Výsledky!GI79)</f>
        <v>-</v>
      </c>
      <c r="AK57" s="92" t="str">
        <f>IF(ISBLANK(Výsledky!$GP$3),"",Výsledky!GP79)</f>
        <v>-</v>
      </c>
      <c r="AL57" s="92" t="str">
        <f>IF(ISBLANK(Výsledky!$GW$3),"",Výsledky!GW79)</f>
        <v>-</v>
      </c>
      <c r="AM57" s="92" t="str">
        <f>IF(ISBLANK(Výsledky!$HD$3),"",Výsledky!HD79)</f>
        <v>-</v>
      </c>
      <c r="AN57" s="92" t="str">
        <f>IF(ISBLANK(Výsledky!$HK$3),"",Výsledky!HK79)</f>
        <v>-</v>
      </c>
      <c r="AO57" s="92" t="str">
        <f>IF(ISBLANK(Výsledky!$HR$3),"",Výsledky!HR79)</f>
        <v>-</v>
      </c>
      <c r="AP57" s="92" t="str">
        <f>IF(ISBLANK(Výsledky!$HY$3),"",Výsledky!HY79)</f>
        <v/>
      </c>
      <c r="AQ57" s="92" t="str">
        <f>IF(ISBLANK(Výsledky!$IF$3),"",Výsledky!IF79)</f>
        <v>-</v>
      </c>
      <c r="AR57" s="92" t="str">
        <f>IF(ISBLANK(Výsledky!$IM$3),"",Výsledky!IM79)</f>
        <v/>
      </c>
      <c r="AS57" s="92" t="str">
        <f>IF(ISBLANK(Výsledky!$IT$3),"",Výsledky!IT79)</f>
        <v>-</v>
      </c>
      <c r="AT57" s="92" t="str">
        <f>IF(ISBLANK(Výsledky!$JA$3),"",Výsledky!JA79)</f>
        <v>-</v>
      </c>
      <c r="AU57" s="92" t="str">
        <f>IF(ISBLANK(Výsledky!$JH$3),"",Výsledky!JH79)</f>
        <v>-</v>
      </c>
      <c r="AV57" s="92" t="str">
        <f>IF(ISBLANK(Výsledky!$JO$3),"",Výsledky!JO79)</f>
        <v>-</v>
      </c>
      <c r="AW57" s="92" t="str">
        <f>IF(ISBLANK(Výsledky!$JV$3),"",Výsledky!JV79)</f>
        <v>-</v>
      </c>
      <c r="AX57" s="92" t="str">
        <f>IF(ISBLANK(Výsledky!$KC$3),"",Výsledky!KC79)</f>
        <v/>
      </c>
      <c r="AY57" s="92" t="str">
        <f>IF(ISBLANK(Výsledky!$KJ$3),"",Výsledky!KJ79)</f>
        <v/>
      </c>
      <c r="AZ57" s="92" t="str">
        <f>IF(ISBLANK(Výsledky!$KQ$3),"",Výsledky!KQ79)</f>
        <v>-</v>
      </c>
      <c r="BA57" s="92" t="str">
        <f>IF(ISBLANK(Výsledky!$KX$3),"",Výsledky!KX79)</f>
        <v>-</v>
      </c>
      <c r="BB57" s="92" t="str">
        <f>IF(ISBLANK(Výsledky!$LE$3),"",Výsledky!LE79)</f>
        <v>-</v>
      </c>
      <c r="BC57" s="92" t="str">
        <f>IF(ISBLANK(Výsledky!$LL$3),"",Výsledky!LL79)</f>
        <v>-</v>
      </c>
      <c r="BD57" s="92" t="str">
        <f>IF(ISBLANK(Výsledky!$LS$3),"",Výsledky!LS79)</f>
        <v/>
      </c>
      <c r="BE57" s="92" t="str">
        <f>IF(ISBLANK(Výsledky!$LZ$3),"",Výsledky!LZ79)</f>
        <v>-</v>
      </c>
      <c r="BF57" s="92" t="str">
        <f>IF(ISBLANK(Výsledky!$MG$3),"",Výsledky!MG79)</f>
        <v>-</v>
      </c>
      <c r="BG57" s="92" t="str">
        <f>IF(ISBLANK(Výsledky!$MN$3),"",Výsledky!MN79)</f>
        <v/>
      </c>
      <c r="BH57" s="92" t="str">
        <f>IF(ISBLANK(Výsledky!$MU$3),"",Výsledky!MU79)</f>
        <v>-</v>
      </c>
      <c r="BI57" s="92" t="str">
        <f>IF(ISBLANK(Výsledky!$NB$3),"",Výsledky!NB79)</f>
        <v/>
      </c>
      <c r="BJ57" s="92" t="str">
        <f>IF(ISBLANK(Výsledky!$NI$3),"",Výsledky!NI79)</f>
        <v>-</v>
      </c>
      <c r="BK57" s="92" t="str">
        <f>IF(ISBLANK(Výsledky!$NP$3),"",Výsledky!NP79)</f>
        <v/>
      </c>
      <c r="BL57" s="92" t="str">
        <f>IF(ISBLANK(Výsledky!$NW$3),"",Výsledky!NW79)</f>
        <v>-</v>
      </c>
      <c r="BM57" s="92" t="str">
        <f>IF(ISBLANK(Výsledky!$OD$3),"",Výsledky!OD79)</f>
        <v>-</v>
      </c>
      <c r="BN57" s="92" t="str">
        <f>IF(ISBLANK(Výsledky!$OK$3),"",Výsledky!OK79)</f>
        <v>-</v>
      </c>
      <c r="BO57" s="92" t="str">
        <f>IF(ISBLANK(Výsledky!$OR$3),"",Výsledky!OR79)</f>
        <v/>
      </c>
      <c r="BP57" s="92" t="str">
        <f>IF(ISBLANK(Výsledky!$OY$3),"",Výsledky!OY79)</f>
        <v>-</v>
      </c>
      <c r="BQ57" s="92" t="str">
        <f>IF(ISBLANK(Výsledky!$PF$3),"",Výsledky!PF79)</f>
        <v/>
      </c>
      <c r="BR57" s="92" t="str">
        <f>IF(ISBLANK(Výsledky!$PM$3),"",Výsledky!PM79)</f>
        <v>-</v>
      </c>
      <c r="BS57" s="92" t="str">
        <f>IF(ISBLANK(Výsledky!$PT$3),"",Výsledky!PT79)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>
        <f t="shared" si="47"/>
        <v>53</v>
      </c>
      <c r="DU57" s="10">
        <f t="shared" si="48"/>
        <v>53</v>
      </c>
      <c r="DV57" s="10" t="e">
        <f t="shared" si="49"/>
        <v>#N/A</v>
      </c>
      <c r="DW57" s="10">
        <f t="shared" si="50"/>
        <v>53</v>
      </c>
      <c r="DX57" s="10" t="e">
        <f t="shared" si="51"/>
        <v>#N/A</v>
      </c>
      <c r="DY57" s="10">
        <f t="shared" si="52"/>
        <v>53</v>
      </c>
      <c r="DZ57" s="10" t="e">
        <f t="shared" si="53"/>
        <v>#N/A</v>
      </c>
      <c r="EA57" s="10">
        <f t="shared" si="54"/>
        <v>53</v>
      </c>
      <c r="EB57" s="10">
        <f t="shared" si="55"/>
        <v>53</v>
      </c>
      <c r="EC57" s="10">
        <f t="shared" si="56"/>
        <v>53</v>
      </c>
      <c r="ED57" s="10" t="e">
        <f t="shared" si="57"/>
        <v>#N/A</v>
      </c>
      <c r="EE57" s="10">
        <f t="shared" si="58"/>
        <v>53</v>
      </c>
      <c r="EF57" s="10" t="e">
        <f t="shared" si="59"/>
        <v>#N/A</v>
      </c>
      <c r="EG57" s="10">
        <f t="shared" si="60"/>
        <v>53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 ht="15" x14ac:dyDescent="0.2">
      <c r="A58" s="1"/>
      <c r="B58" s="117" t="s">
        <v>148</v>
      </c>
      <c r="C58" s="113">
        <f>Tipy!A70</f>
        <v>20</v>
      </c>
      <c r="D58" s="108" t="str">
        <f>IF(Tipy!B70="","",Tipy!B70)</f>
        <v>Stanley</v>
      </c>
      <c r="E58" s="109">
        <f>SUM(F58:J58)</f>
        <v>250</v>
      </c>
      <c r="F58" s="104">
        <f>IF(ISBLANK(Výsledky!$I$3),"-",SUM(K58:P58,R58,T58:U58,W58,Y58:AA58,AC58,AE58,AG58,AI58:AK58,AN58:AO58,AS58:AT58,AV58:AW58,AZ58,BB58:BC58,BE58:BF58,BH58,BJ58,BL58:BN58,BP58,BR58:BS58))</f>
        <v>80</v>
      </c>
      <c r="G58" s="90">
        <f>IF(ISBLANK(Výsledky!$BF$3),"-",SUM(Q58,V58,X58,S58,AB58,AD58,AU58,BA58,BG58,BI58,BO58,BQ58,BU58))</f>
        <v>120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IF(ISBLANK(Výsledky!$I$3),"",Výsledky!I76)</f>
        <v>50</v>
      </c>
      <c r="K58" s="92">
        <f>IF(ISBLANK(Výsledky!$P$3),"",Výsledky!P76)</f>
        <v>20</v>
      </c>
      <c r="L58" s="92">
        <f>IF(ISBLANK(Výsledky!$W$3),"",Výsledky!W76)</f>
        <v>0</v>
      </c>
      <c r="M58" s="92">
        <f>IF(ISBLANK(Výsledky!$AD$3),"",Výsledky!AD76)</f>
        <v>20</v>
      </c>
      <c r="N58" s="92">
        <f>IF(ISBLANK(Výsledky!$AK$3),"",Výsledky!AK76)</f>
        <v>20</v>
      </c>
      <c r="O58" s="92" t="str">
        <f>IF(ISBLANK(Výsledky!$AR$3),"",Výsledky!AR76)</f>
        <v>-</v>
      </c>
      <c r="P58" s="92" t="str">
        <f>IF(ISBLANK(Výsledky!$AY$3),"",Výsledky!AY76)</f>
        <v>-</v>
      </c>
      <c r="Q58" s="92" t="str">
        <f>IF(ISBLANK(Výsledky!$BF$3),"",Výsledky!BF76)</f>
        <v>-</v>
      </c>
      <c r="R58" s="92" t="str">
        <f>IF(ISBLANK(Výsledky!$BM$3),"",Výsledky!BM76)</f>
        <v>-</v>
      </c>
      <c r="S58" s="92" t="str">
        <f>IF(ISBLANK(Výsledky!$BT$3),"",Výsledky!BT76)</f>
        <v>-</v>
      </c>
      <c r="T58" s="92" t="str">
        <f>IF(ISBLANK(Výsledky!$CA$3),"",Výsledky!CA76)</f>
        <v>-</v>
      </c>
      <c r="U58" s="92" t="str">
        <f>IF(ISBLANK(Výsledky!$CH$3),"",Výsledky!CH76)</f>
        <v>-</v>
      </c>
      <c r="V58" s="92" t="str">
        <f>IF(ISBLANK(Výsledky!$CO$3),"",Výsledky!CO76)</f>
        <v>-</v>
      </c>
      <c r="W58" s="92" t="str">
        <f>IF(ISBLANK(Výsledky!$CV$3),"",Výsledky!CV76)</f>
        <v>-</v>
      </c>
      <c r="X58" s="92" t="str">
        <f>IF(ISBLANK(Výsledky!$DC$3),"",Výsledky!DC76)</f>
        <v>-</v>
      </c>
      <c r="Y58" s="92" t="str">
        <f>IF(ISBLANK(Výsledky!$DJ$3),"",Výsledky!DJ76)</f>
        <v>-</v>
      </c>
      <c r="Z58" s="92">
        <f>IF(ISBLANK(Výsledky!$DQ$3),"",Výsledky!DQ76)</f>
        <v>20</v>
      </c>
      <c r="AA58" s="92">
        <f>IF(ISBLANK(Výsledky!$DX$3),"",Výsledky!DX76)</f>
        <v>0</v>
      </c>
      <c r="AB58" s="92">
        <f>IF(ISBLANK(Výsledky!$EE$3),"",Výsledky!EE76)</f>
        <v>50</v>
      </c>
      <c r="AC58" s="92" t="str">
        <f>IF(ISBLANK(Výsledky!$EL$3),"",Výsledky!EL76)</f>
        <v>-</v>
      </c>
      <c r="AD58" s="92">
        <f>IF(ISBLANK(Výsledky!$ES$3),"",Výsledky!ES76)</f>
        <v>50</v>
      </c>
      <c r="AE58" s="92" t="str">
        <f>IF(ISBLANK(Výsledky!$EZ$3),"",Výsledky!EZ76)</f>
        <v>-</v>
      </c>
      <c r="AF58" s="92" t="str">
        <f>IF(ISBLANK(Výsledky!$FG$3),"",Výsledky!FG76)</f>
        <v>-</v>
      </c>
      <c r="AG58" s="92" t="str">
        <f>IF(ISBLANK(Výsledky!$FN$3),"",Výsledky!FN76)</f>
        <v>-</v>
      </c>
      <c r="AH58" s="92" t="str">
        <f>IF(ISBLANK(Výsledky!$FU$3),"",Výsledky!FU76)</f>
        <v>-</v>
      </c>
      <c r="AI58" s="92" t="str">
        <f>IF(ISBLANK(Výsledky!$GB$3),"",Výsledky!GB76)</f>
        <v>-</v>
      </c>
      <c r="AJ58" s="92" t="str">
        <f>IF(ISBLANK(Výsledky!$GI$3),"",Výsledky!GI76)</f>
        <v>-</v>
      </c>
      <c r="AK58" s="92" t="str">
        <f>IF(ISBLANK(Výsledky!$GP$3),"",Výsledky!GP76)</f>
        <v>-</v>
      </c>
      <c r="AL58" s="92" t="str">
        <f>IF(ISBLANK(Výsledky!$GW$3),"",Výsledky!GW76)</f>
        <v>-</v>
      </c>
      <c r="AM58" s="92" t="str">
        <f>IF(ISBLANK(Výsledky!$HD$3),"",Výsledky!HD76)</f>
        <v>-</v>
      </c>
      <c r="AN58" s="92" t="str">
        <f>IF(ISBLANK(Výsledky!$HK$3),"",Výsledky!HK76)</f>
        <v>-</v>
      </c>
      <c r="AO58" s="92" t="str">
        <f>IF(ISBLANK(Výsledky!$HR$3),"",Výsledky!HR76)</f>
        <v>-</v>
      </c>
      <c r="AP58" s="92" t="str">
        <f>IF(ISBLANK(Výsledky!$HY$3),"",Výsledky!HY76)</f>
        <v/>
      </c>
      <c r="AQ58" s="92" t="str">
        <f>IF(ISBLANK(Výsledky!$IF$3),"",Výsledky!IF76)</f>
        <v>-</v>
      </c>
      <c r="AR58" s="92" t="str">
        <f>IF(ISBLANK(Výsledky!$IM$3),"",Výsledky!IM76)</f>
        <v/>
      </c>
      <c r="AS58" s="92" t="str">
        <f>IF(ISBLANK(Výsledky!$IT$3),"",Výsledky!IT76)</f>
        <v>-</v>
      </c>
      <c r="AT58" s="92" t="str">
        <f>IF(ISBLANK(Výsledky!$JA$3),"",Výsledky!JA76)</f>
        <v>-</v>
      </c>
      <c r="AU58" s="92">
        <f>IF(ISBLANK(Výsledky!$JH$3),"",Výsledky!JH76)</f>
        <v>20</v>
      </c>
      <c r="AV58" s="92" t="str">
        <f>IF(ISBLANK(Výsledky!$JO$3),"",Výsledky!JO76)</f>
        <v>-</v>
      </c>
      <c r="AW58" s="92" t="str">
        <f>IF(ISBLANK(Výsledky!$JV$3),"",Výsledky!JV76)</f>
        <v>-</v>
      </c>
      <c r="AX58" s="92" t="str">
        <f>IF(ISBLANK(Výsledky!$KC$3),"",Výsledky!KC76)</f>
        <v/>
      </c>
      <c r="AY58" s="92" t="str">
        <f>IF(ISBLANK(Výsledky!$KJ$3),"",Výsledky!KJ76)</f>
        <v/>
      </c>
      <c r="AZ58" s="92" t="str">
        <f>IF(ISBLANK(Výsledky!$KQ$3),"",Výsledky!KQ76)</f>
        <v>-</v>
      </c>
      <c r="BA58" s="92" t="str">
        <f>IF(ISBLANK(Výsledky!$KX$3),"",Výsledky!KX76)</f>
        <v>-</v>
      </c>
      <c r="BB58" s="92" t="str">
        <f>IF(ISBLANK(Výsledky!$LE$3),"",Výsledky!LE76)</f>
        <v>-</v>
      </c>
      <c r="BC58" s="92" t="str">
        <f>IF(ISBLANK(Výsledky!$LL$3),"",Výsledky!LL76)</f>
        <v>-</v>
      </c>
      <c r="BD58" s="92" t="str">
        <f>IF(ISBLANK(Výsledky!$LS$3),"",Výsledky!LS76)</f>
        <v/>
      </c>
      <c r="BE58" s="92" t="str">
        <f>IF(ISBLANK(Výsledky!$LZ$3),"",Výsledky!LZ76)</f>
        <v>-</v>
      </c>
      <c r="BF58" s="92" t="str">
        <f>IF(ISBLANK(Výsledky!$MG$3),"",Výsledky!MG76)</f>
        <v>-</v>
      </c>
      <c r="BG58" s="92" t="str">
        <f>IF(ISBLANK(Výsledky!$MN$3),"",Výsledky!MN76)</f>
        <v/>
      </c>
      <c r="BH58" s="92" t="str">
        <f>IF(ISBLANK(Výsledky!$MU$3),"",Výsledky!MU76)</f>
        <v>-</v>
      </c>
      <c r="BI58" s="92" t="str">
        <f>IF(ISBLANK(Výsledky!$NB$3),"",Výsledky!NB76)</f>
        <v/>
      </c>
      <c r="BJ58" s="92" t="str">
        <f>IF(ISBLANK(Výsledky!$NI$3),"",Výsledky!NI76)</f>
        <v>-</v>
      </c>
      <c r="BK58" s="92" t="str">
        <f>IF(ISBLANK(Výsledky!$NP$3),"",Výsledky!NP76)</f>
        <v/>
      </c>
      <c r="BL58" s="92" t="str">
        <f>IF(ISBLANK(Výsledky!$NW$3),"",Výsledky!NW76)</f>
        <v>-</v>
      </c>
      <c r="BM58" s="92" t="str">
        <f>IF(ISBLANK(Výsledky!$OD$3),"",Výsledky!OD76)</f>
        <v>-</v>
      </c>
      <c r="BN58" s="92" t="str">
        <f>IF(ISBLANK(Výsledky!$OK$3),"",Výsledky!OK76)</f>
        <v>-</v>
      </c>
      <c r="BO58" s="92" t="str">
        <f>IF(ISBLANK(Výsledky!$OR$3),"",Výsledky!OR76)</f>
        <v/>
      </c>
      <c r="BP58" s="92" t="str">
        <f>IF(ISBLANK(Výsledky!$OY$3),"",Výsledky!OY76)</f>
        <v>-</v>
      </c>
      <c r="BQ58" s="92" t="str">
        <f>IF(ISBLANK(Výsledky!$PF$3),"",Výsledky!PF76)</f>
        <v/>
      </c>
      <c r="BR58" s="92">
        <f>IF(ISBLANK(Výsledky!$PM$3),"",Výsledky!PM76)</f>
        <v>0</v>
      </c>
      <c r="BS58" s="92" t="str">
        <f>IF(ISBLANK(Výsledky!$PT$3),"",Výsledky!PT76)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>
        <v>8</v>
      </c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>
        <f t="shared" si="47"/>
        <v>17</v>
      </c>
      <c r="DU58" s="10">
        <f t="shared" si="48"/>
        <v>14</v>
      </c>
      <c r="DV58" s="10" t="e">
        <f t="shared" si="49"/>
        <v>#N/A</v>
      </c>
      <c r="DW58" s="10">
        <f t="shared" si="50"/>
        <v>14</v>
      </c>
      <c r="DX58" s="10" t="e">
        <f t="shared" si="51"/>
        <v>#N/A</v>
      </c>
      <c r="DY58" s="10">
        <f t="shared" si="52"/>
        <v>12</v>
      </c>
      <c r="DZ58" s="10" t="e">
        <f t="shared" si="53"/>
        <v>#N/A</v>
      </c>
      <c r="EA58" s="10">
        <f t="shared" si="54"/>
        <v>9</v>
      </c>
      <c r="EB58" s="10">
        <f t="shared" si="55"/>
        <v>8</v>
      </c>
      <c r="EC58" s="10">
        <f t="shared" si="56"/>
        <v>7</v>
      </c>
      <c r="ED58" s="10" t="e">
        <f t="shared" si="57"/>
        <v>#N/A</v>
      </c>
      <c r="EE58" s="10">
        <f t="shared" si="58"/>
        <v>6</v>
      </c>
      <c r="EF58" s="10" t="e">
        <f t="shared" si="59"/>
        <v>#N/A</v>
      </c>
      <c r="EG58" s="10">
        <f t="shared" si="60"/>
        <v>6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 ht="15" x14ac:dyDescent="0.2">
      <c r="A59" s="1"/>
      <c r="B59" s="117" t="s">
        <v>149</v>
      </c>
      <c r="C59" s="113">
        <f>Tipy!A26</f>
        <v>23</v>
      </c>
      <c r="D59" s="108" t="str">
        <f>IF(Tipy!B26="","",Tipy!B26)</f>
        <v>Jaroslav95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170</v>
      </c>
      <c r="G59" s="90">
        <f>IF(ISBLANK(Výsledky!$BF$3),"-",SUM(Q59,V59,X59,S59,AB59,AD59,AU59,BA59,BG59,BI59,BO59,BQ59,BU59))</f>
        <v>20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IF(ISBLANK(Výsledky!$I$3),"",Výsledky!I32)</f>
        <v>20</v>
      </c>
      <c r="K59" s="92">
        <f>IF(ISBLANK(Výsledky!$P$3),"",Výsledky!P32)</f>
        <v>40</v>
      </c>
      <c r="L59" s="92" t="str">
        <f>IF(ISBLANK(Výsledky!$W$3),"",Výsledky!W32)</f>
        <v>-</v>
      </c>
      <c r="M59" s="92">
        <f>IF(ISBLANK(Výsledky!$AD$3),"",Výsledky!AD32)</f>
        <v>20</v>
      </c>
      <c r="N59" s="92">
        <f>IF(ISBLANK(Výsledky!$AK$3),"",Výsledky!AK32)</f>
        <v>20</v>
      </c>
      <c r="O59" s="92">
        <f>IF(ISBLANK(Výsledky!$AR$3),"",Výsledky!AR32)</f>
        <v>30</v>
      </c>
      <c r="P59" s="92">
        <f>IF(ISBLANK(Výsledky!$AY$3),"",Výsledky!AY32)</f>
        <v>0</v>
      </c>
      <c r="Q59" s="92">
        <f>IF(ISBLANK(Výsledky!$BF$3),"",Výsledky!BF32)</f>
        <v>0</v>
      </c>
      <c r="R59" s="92" t="str">
        <f>IF(ISBLANK(Výsledky!$BM$3),"",Výsledky!BM32)</f>
        <v>-</v>
      </c>
      <c r="S59" s="92" t="str">
        <f>IF(ISBLANK(Výsledky!$BT$3),"",Výsledky!BT32)</f>
        <v>-</v>
      </c>
      <c r="T59" s="92" t="str">
        <f>IF(ISBLANK(Výsledky!$CA$3),"",Výsledky!CA32)</f>
        <v>-</v>
      </c>
      <c r="U59" s="92">
        <f>IF(ISBLANK(Výsledky!$CH$3),"",Výsledky!CH32)</f>
        <v>0</v>
      </c>
      <c r="V59" s="92">
        <f>IF(ISBLANK(Výsledky!$CO$3),"",Výsledky!CO32)</f>
        <v>20</v>
      </c>
      <c r="W59" s="92" t="str">
        <f>IF(ISBLANK(Výsledky!$CV$3),"",Výsledky!CV32)</f>
        <v>-</v>
      </c>
      <c r="X59" s="92" t="str">
        <f>IF(ISBLANK(Výsledky!$DC$3),"",Výsledky!DC32)</f>
        <v>-</v>
      </c>
      <c r="Y59" s="92">
        <f>IF(ISBLANK(Výsledky!$DJ$3),"",Výsledky!DJ32)</f>
        <v>40</v>
      </c>
      <c r="Z59" s="92">
        <f>IF(ISBLANK(Výsledky!$DQ$3),"",Výsledky!DQ32)</f>
        <v>20</v>
      </c>
      <c r="AA59" s="92" t="str">
        <f>IF(ISBLANK(Výsledky!$DX$3),"",Výsledky!DX32)</f>
        <v>-</v>
      </c>
      <c r="AB59" s="92" t="str">
        <f>IF(ISBLANK(Výsledky!$EE$3),"",Výsledky!EE32)</f>
        <v>-</v>
      </c>
      <c r="AC59" s="92" t="str">
        <f>IF(ISBLANK(Výsledky!$EL$3),"",Výsledky!EL32)</f>
        <v>-</v>
      </c>
      <c r="AD59" s="92" t="str">
        <f>IF(ISBLANK(Výsledky!$ES$3),"",Výsledky!ES32)</f>
        <v>-</v>
      </c>
      <c r="AE59" s="92" t="str">
        <f>IF(ISBLANK(Výsledky!$EZ$3),"",Výsledky!EZ32)</f>
        <v>-</v>
      </c>
      <c r="AF59" s="92" t="str">
        <f>IF(ISBLANK(Výsledky!$FG$3),"",Výsledky!FG32)</f>
        <v>-</v>
      </c>
      <c r="AG59" s="92" t="str">
        <f>IF(ISBLANK(Výsledky!$FN$3),"",Výsledky!FN32)</f>
        <v>-</v>
      </c>
      <c r="AH59" s="92" t="str">
        <f>IF(ISBLANK(Výsledky!$FU$3),"",Výsledky!FU32)</f>
        <v>-</v>
      </c>
      <c r="AI59" s="92" t="str">
        <f>IF(ISBLANK(Výsledky!$GB$3),"",Výsledky!GB32)</f>
        <v>-</v>
      </c>
      <c r="AJ59" s="92" t="str">
        <f>IF(ISBLANK(Výsledky!$GI$3),"",Výsledky!GI32)</f>
        <v>-</v>
      </c>
      <c r="AK59" s="92" t="str">
        <f>IF(ISBLANK(Výsledky!$GP$3),"",Výsledky!GP32)</f>
        <v>-</v>
      </c>
      <c r="AL59" s="92" t="str">
        <f>IF(ISBLANK(Výsledky!$GW$3),"",Výsledky!GW32)</f>
        <v>-</v>
      </c>
      <c r="AM59" s="92" t="str">
        <f>IF(ISBLANK(Výsledky!$HD$3),"",Výsledky!HD32)</f>
        <v>-</v>
      </c>
      <c r="AN59" s="92" t="str">
        <f>IF(ISBLANK(Výsledky!$HK$3),"",Výsledky!HK32)</f>
        <v>-</v>
      </c>
      <c r="AO59" s="92" t="str">
        <f>IF(ISBLANK(Výsledky!$HR$3),"",Výsledky!HR32)</f>
        <v>-</v>
      </c>
      <c r="AP59" s="92" t="str">
        <f>IF(ISBLANK(Výsledky!$HY$3),"",Výsledky!HY32)</f>
        <v/>
      </c>
      <c r="AQ59" s="92" t="str">
        <f>IF(ISBLANK(Výsledky!$IF$3),"",Výsledky!IF32)</f>
        <v>-</v>
      </c>
      <c r="AR59" s="92" t="str">
        <f>IF(ISBLANK(Výsledky!$IM$3),"",Výsledky!IM32)</f>
        <v/>
      </c>
      <c r="AS59" s="92" t="str">
        <f>IF(ISBLANK(Výsledky!$IT$3),"",Výsledky!IT32)</f>
        <v>-</v>
      </c>
      <c r="AT59" s="92" t="str">
        <f>IF(ISBLANK(Výsledky!$JA$3),"",Výsledky!JA32)</f>
        <v>-</v>
      </c>
      <c r="AU59" s="92" t="str">
        <f>IF(ISBLANK(Výsledky!$JH$3),"",Výsledky!JH32)</f>
        <v>-</v>
      </c>
      <c r="AV59" s="92" t="str">
        <f>IF(ISBLANK(Výsledky!$JO$3),"",Výsledky!JO32)</f>
        <v>-</v>
      </c>
      <c r="AW59" s="92" t="str">
        <f>IF(ISBLANK(Výsledky!$JV$3),"",Výsledky!JV32)</f>
        <v>-</v>
      </c>
      <c r="AX59" s="92" t="str">
        <f>IF(ISBLANK(Výsledky!$KC$3),"",Výsledky!KC32)</f>
        <v/>
      </c>
      <c r="AY59" s="92" t="str">
        <f>IF(ISBLANK(Výsledky!$KJ$3),"",Výsledky!KJ32)</f>
        <v/>
      </c>
      <c r="AZ59" s="92" t="str">
        <f>IF(ISBLANK(Výsledky!$KQ$3),"",Výsledky!KQ32)</f>
        <v>-</v>
      </c>
      <c r="BA59" s="92" t="str">
        <f>IF(ISBLANK(Výsledky!$KX$3),"",Výsledky!KX32)</f>
        <v>-</v>
      </c>
      <c r="BB59" s="92" t="str">
        <f>IF(ISBLANK(Výsledky!$LE$3),"",Výsledky!LE32)</f>
        <v>-</v>
      </c>
      <c r="BC59" s="92" t="str">
        <f>IF(ISBLANK(Výsledky!$LL$3),"",Výsledky!LL32)</f>
        <v>-</v>
      </c>
      <c r="BD59" s="92" t="str">
        <f>IF(ISBLANK(Výsledky!$LS$3),"",Výsledky!LS32)</f>
        <v/>
      </c>
      <c r="BE59" s="92" t="str">
        <f>IF(ISBLANK(Výsledky!$LZ$3),"",Výsledky!LZ32)</f>
        <v>-</v>
      </c>
      <c r="BF59" s="92" t="str">
        <f>IF(ISBLANK(Výsledky!$MG$3),"",Výsledky!MG32)</f>
        <v>-</v>
      </c>
      <c r="BG59" s="92" t="str">
        <f>IF(ISBLANK(Výsledky!$MN$3),"",Výsledky!MN32)</f>
        <v/>
      </c>
      <c r="BH59" s="92" t="str">
        <f>IF(ISBLANK(Výsledky!$MU$3),"",Výsledky!MU32)</f>
        <v>-</v>
      </c>
      <c r="BI59" s="92" t="str">
        <f>IF(ISBLANK(Výsledky!$NB$3),"",Výsledky!NB32)</f>
        <v/>
      </c>
      <c r="BJ59" s="92" t="str">
        <f>IF(ISBLANK(Výsledky!$NI$3),"",Výsledky!NI32)</f>
        <v>-</v>
      </c>
      <c r="BK59" s="92" t="str">
        <f>IF(ISBLANK(Výsledky!$NP$3),"",Výsledky!NP32)</f>
        <v/>
      </c>
      <c r="BL59" s="92" t="str">
        <f>IF(ISBLANK(Výsledky!$NW$3),"",Výsledky!NW32)</f>
        <v>-</v>
      </c>
      <c r="BM59" s="92" t="str">
        <f>IF(ISBLANK(Výsledky!$OD$3),"",Výsledky!OD32)</f>
        <v>-</v>
      </c>
      <c r="BN59" s="92" t="str">
        <f>IF(ISBLANK(Výsledky!$OK$3),"",Výsledky!OK32)</f>
        <v>-</v>
      </c>
      <c r="BO59" s="92" t="str">
        <f>IF(ISBLANK(Výsledky!$OR$3),"",Výsledky!OR32)</f>
        <v/>
      </c>
      <c r="BP59" s="92" t="str">
        <f>IF(ISBLANK(Výsledky!$OY$3),"",Výsledky!OY32)</f>
        <v>-</v>
      </c>
      <c r="BQ59" s="92" t="str">
        <f>IF(ISBLANK(Výsledky!$PF$3),"",Výsledky!PF32)</f>
        <v/>
      </c>
      <c r="BR59" s="92" t="str">
        <f>IF(ISBLANK(Výsledky!$PM$3),"",Výsledky!PM32)</f>
        <v>-</v>
      </c>
      <c r="BS59" s="92" t="str">
        <f>IF(ISBLANK(Výsledky!$PT$3),"",Výsledky!PT32)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>
        <f t="shared" si="47"/>
        <v>15</v>
      </c>
      <c r="DU59" s="10">
        <f t="shared" si="48"/>
        <v>8</v>
      </c>
      <c r="DV59" s="10" t="e">
        <f t="shared" si="49"/>
        <v>#N/A</v>
      </c>
      <c r="DW59" s="10">
        <f t="shared" si="50"/>
        <v>12</v>
      </c>
      <c r="DX59" s="10" t="e">
        <f t="shared" si="51"/>
        <v>#N/A</v>
      </c>
      <c r="DY59" s="10">
        <f t="shared" si="52"/>
        <v>13</v>
      </c>
      <c r="DZ59" s="10" t="e">
        <f t="shared" si="53"/>
        <v>#N/A</v>
      </c>
      <c r="EA59" s="10">
        <f t="shared" si="54"/>
        <v>15</v>
      </c>
      <c r="EB59" s="10">
        <f t="shared" si="55"/>
        <v>16</v>
      </c>
      <c r="EC59" s="10">
        <f t="shared" si="56"/>
        <v>17</v>
      </c>
      <c r="ED59" s="10" t="e">
        <f t="shared" si="57"/>
        <v>#N/A</v>
      </c>
      <c r="EE59" s="10">
        <f t="shared" si="58"/>
        <v>18</v>
      </c>
      <c r="EF59" s="10" t="e">
        <f t="shared" si="59"/>
        <v>#N/A</v>
      </c>
      <c r="EG59" s="10">
        <f t="shared" si="60"/>
        <v>17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 ht="15" x14ac:dyDescent="0.2">
      <c r="A60" s="1"/>
      <c r="B60" s="117" t="s">
        <v>150</v>
      </c>
      <c r="C60" s="113">
        <f>Tipy!A43</f>
        <v>37</v>
      </c>
      <c r="D60" s="108" t="str">
        <f>IF(Tipy!B43="","",Tipy!B43)</f>
        <v>Marekh8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50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IF(ISBLANK(Výsledky!$I$3),"",Výsledky!I49)</f>
        <v>80</v>
      </c>
      <c r="K60" s="92">
        <f>IF(ISBLANK(Výsledky!$P$3),"",Výsledky!P49)</f>
        <v>10</v>
      </c>
      <c r="L60" s="92">
        <f>IF(ISBLANK(Výsledky!$W$3),"",Výsledky!W49)</f>
        <v>0</v>
      </c>
      <c r="M60" s="92">
        <f>IF(ISBLANK(Výsledky!$AD$3),"",Výsledky!AD49)</f>
        <v>0</v>
      </c>
      <c r="N60" s="92">
        <f>IF(ISBLANK(Výsledky!$AK$3),"",Výsledky!AK49)</f>
        <v>40</v>
      </c>
      <c r="O60" s="92">
        <f>IF(ISBLANK(Výsledky!$AR$3),"",Výsledky!AR49)</f>
        <v>30</v>
      </c>
      <c r="P60" s="92">
        <f>IF(ISBLANK(Výsledky!$AY$3),"",Výsledky!AY49)</f>
        <v>0</v>
      </c>
      <c r="Q60" s="92">
        <f>IF(ISBLANK(Výsledky!$BF$3),"",Výsledky!BF49)</f>
        <v>0</v>
      </c>
      <c r="R60" s="92" t="str">
        <f>IF(ISBLANK(Výsledky!$BM$3),"",Výsledky!BM49)</f>
        <v>-</v>
      </c>
      <c r="S60" s="92">
        <f>IF(ISBLANK(Výsledky!$BT$3),"",Výsledky!BT49)</f>
        <v>50</v>
      </c>
      <c r="T60" s="92" t="str">
        <f>IF(ISBLANK(Výsledky!$CA$3),"",Výsledky!CA49)</f>
        <v>-</v>
      </c>
      <c r="U60" s="92">
        <f>IF(ISBLANK(Výsledky!$CH$3),"",Výsledky!CH49)</f>
        <v>0</v>
      </c>
      <c r="V60" s="92" t="str">
        <f>IF(ISBLANK(Výsledky!$CO$3),"",Výsledky!CO49)</f>
        <v>-</v>
      </c>
      <c r="W60" s="92" t="str">
        <f>IF(ISBLANK(Výsledky!$CV$3),"",Výsledky!CV49)</f>
        <v>-</v>
      </c>
      <c r="X60" s="92" t="str">
        <f>IF(ISBLANK(Výsledky!$DC$3),"",Výsledky!DC49)</f>
        <v>-</v>
      </c>
      <c r="Y60" s="92" t="str">
        <f>IF(ISBLANK(Výsledky!$DJ$3),"",Výsledky!DJ49)</f>
        <v>-</v>
      </c>
      <c r="Z60" s="92" t="str">
        <f>IF(ISBLANK(Výsledky!$DQ$3),"",Výsledky!DQ49)</f>
        <v>-</v>
      </c>
      <c r="AA60" s="92" t="str">
        <f>IF(ISBLANK(Výsledky!$DX$3),"",Výsledky!DX49)</f>
        <v>-</v>
      </c>
      <c r="AB60" s="92" t="str">
        <f>IF(ISBLANK(Výsledky!$EE$3),"",Výsledky!EE49)</f>
        <v>-</v>
      </c>
      <c r="AC60" s="92" t="str">
        <f>IF(ISBLANK(Výsledky!$EL$3),"",Výsledky!EL49)</f>
        <v>-</v>
      </c>
      <c r="AD60" s="92" t="str">
        <f>IF(ISBLANK(Výsledky!$ES$3),"",Výsledky!ES49)</f>
        <v>-</v>
      </c>
      <c r="AE60" s="92" t="str">
        <f>IF(ISBLANK(Výsledky!$EZ$3),"",Výsledky!EZ49)</f>
        <v>-</v>
      </c>
      <c r="AF60" s="92" t="str">
        <f>IF(ISBLANK(Výsledky!$FG$3),"",Výsledky!FG49)</f>
        <v>-</v>
      </c>
      <c r="AG60" s="92" t="str">
        <f>IF(ISBLANK(Výsledky!$FN$3),"",Výsledky!FN49)</f>
        <v>-</v>
      </c>
      <c r="AH60" s="92" t="str">
        <f>IF(ISBLANK(Výsledky!$FU$3),"",Výsledky!FU49)</f>
        <v>-</v>
      </c>
      <c r="AI60" s="92" t="str">
        <f>IF(ISBLANK(Výsledky!$GB$3),"",Výsledky!GB49)</f>
        <v>-</v>
      </c>
      <c r="AJ60" s="92" t="str">
        <f>IF(ISBLANK(Výsledky!$GI$3),"",Výsledky!GI49)</f>
        <v>-</v>
      </c>
      <c r="AK60" s="92" t="str">
        <f>IF(ISBLANK(Výsledky!$GP$3),"",Výsledky!GP49)</f>
        <v>-</v>
      </c>
      <c r="AL60" s="92" t="str">
        <f>IF(ISBLANK(Výsledky!$GW$3),"",Výsledky!GW49)</f>
        <v>-</v>
      </c>
      <c r="AM60" s="92" t="str">
        <f>IF(ISBLANK(Výsledky!$HD$3),"",Výsledky!HD49)</f>
        <v>-</v>
      </c>
      <c r="AN60" s="92" t="str">
        <f>IF(ISBLANK(Výsledky!$HK$3),"",Výsledky!HK49)</f>
        <v>-</v>
      </c>
      <c r="AO60" s="92" t="str">
        <f>IF(ISBLANK(Výsledky!$HR$3),"",Výsledky!HR49)</f>
        <v>-</v>
      </c>
      <c r="AP60" s="92" t="str">
        <f>IF(ISBLANK(Výsledky!$HY$3),"",Výsledky!HY49)</f>
        <v/>
      </c>
      <c r="AQ60" s="92" t="str">
        <f>IF(ISBLANK(Výsledky!$IF$3),"",Výsledky!IF49)</f>
        <v>-</v>
      </c>
      <c r="AR60" s="92" t="str">
        <f>IF(ISBLANK(Výsledky!$IM$3),"",Výsledky!IM49)</f>
        <v/>
      </c>
      <c r="AS60" s="92" t="str">
        <f>IF(ISBLANK(Výsledky!$IT$3),"",Výsledky!IT49)</f>
        <v>-</v>
      </c>
      <c r="AT60" s="92" t="str">
        <f>IF(ISBLANK(Výsledky!$JA$3),"",Výsledky!JA49)</f>
        <v>-</v>
      </c>
      <c r="AU60" s="92" t="str">
        <f>IF(ISBLANK(Výsledky!$JH$3),"",Výsledky!JH49)</f>
        <v>-</v>
      </c>
      <c r="AV60" s="92" t="str">
        <f>IF(ISBLANK(Výsledky!$JO$3),"",Výsledky!JO49)</f>
        <v>-</v>
      </c>
      <c r="AW60" s="92" t="str">
        <f>IF(ISBLANK(Výsledky!$JV$3),"",Výsledky!JV49)</f>
        <v>-</v>
      </c>
      <c r="AX60" s="92" t="str">
        <f>IF(ISBLANK(Výsledky!$KC$3),"",Výsledky!KC49)</f>
        <v/>
      </c>
      <c r="AY60" s="92" t="str">
        <f>IF(ISBLANK(Výsledky!$KJ$3),"",Výsledky!KJ49)</f>
        <v/>
      </c>
      <c r="AZ60" s="92" t="str">
        <f>IF(ISBLANK(Výsledky!$KQ$3),"",Výsledky!KQ49)</f>
        <v>-</v>
      </c>
      <c r="BA60" s="92" t="str">
        <f>IF(ISBLANK(Výsledky!$KX$3),"",Výsledky!KX49)</f>
        <v>-</v>
      </c>
      <c r="BB60" s="92" t="str">
        <f>IF(ISBLANK(Výsledky!$LE$3),"",Výsledky!LE49)</f>
        <v>-</v>
      </c>
      <c r="BC60" s="92" t="str">
        <f>IF(ISBLANK(Výsledky!$LL$3),"",Výsledky!LL49)</f>
        <v>-</v>
      </c>
      <c r="BD60" s="92" t="str">
        <f>IF(ISBLANK(Výsledky!$LS$3),"",Výsledky!LS49)</f>
        <v/>
      </c>
      <c r="BE60" s="92" t="str">
        <f>IF(ISBLANK(Výsledky!$LZ$3),"",Výsledky!LZ49)</f>
        <v>-</v>
      </c>
      <c r="BF60" s="92" t="str">
        <f>IF(ISBLANK(Výsledky!$MG$3),"",Výsledky!MG49)</f>
        <v>-</v>
      </c>
      <c r="BG60" s="92" t="str">
        <f>IF(ISBLANK(Výsledky!$MN$3),"",Výsledky!MN49)</f>
        <v/>
      </c>
      <c r="BH60" s="92" t="str">
        <f>IF(ISBLANK(Výsledky!$MU$3),"",Výsledky!MU49)</f>
        <v>-</v>
      </c>
      <c r="BI60" s="92" t="str">
        <f>IF(ISBLANK(Výsledky!$NB$3),"",Výsledky!NB49)</f>
        <v/>
      </c>
      <c r="BJ60" s="92" t="str">
        <f>IF(ISBLANK(Výsledky!$NI$3),"",Výsledky!NI49)</f>
        <v>-</v>
      </c>
      <c r="BK60" s="92" t="str">
        <f>IF(ISBLANK(Výsledky!$NP$3),"",Výsledky!NP49)</f>
        <v/>
      </c>
      <c r="BL60" s="92" t="str">
        <f>IF(ISBLANK(Výsledky!$NW$3),"",Výsledky!NW49)</f>
        <v>-</v>
      </c>
      <c r="BM60" s="92" t="str">
        <f>IF(ISBLANK(Výsledky!$OD$3),"",Výsledky!OD49)</f>
        <v>-</v>
      </c>
      <c r="BN60" s="92" t="str">
        <f>IF(ISBLANK(Výsledky!$OK$3),"",Výsledky!OK49)</f>
        <v>-</v>
      </c>
      <c r="BO60" s="92" t="str">
        <f>IF(ISBLANK(Výsledky!$OR$3),"",Výsledky!OR49)</f>
        <v/>
      </c>
      <c r="BP60" s="92" t="str">
        <f>IF(ISBLANK(Výsledky!$OY$3),"",Výsledky!OY49)</f>
        <v>-</v>
      </c>
      <c r="BQ60" s="92" t="str">
        <f>IF(ISBLANK(Výsledky!$PF$3),"",Výsledky!PF49)</f>
        <v/>
      </c>
      <c r="BR60" s="92" t="str">
        <f>IF(ISBLANK(Výsledky!$PM$3),"",Výsledky!PM49)</f>
        <v>-</v>
      </c>
      <c r="BS60" s="92" t="str">
        <f>IF(ISBLANK(Výsledky!$PT$3),"",Výsledky!PT49)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>
        <f t="shared" si="47"/>
        <v>25</v>
      </c>
      <c r="DU60" s="10">
        <f t="shared" si="48"/>
        <v>24</v>
      </c>
      <c r="DV60" s="10" t="e">
        <f t="shared" si="49"/>
        <v>#N/A</v>
      </c>
      <c r="DW60" s="10">
        <f t="shared" si="50"/>
        <v>22</v>
      </c>
      <c r="DX60" s="10" t="e">
        <f t="shared" si="51"/>
        <v>#N/A</v>
      </c>
      <c r="DY60" s="10">
        <f t="shared" si="52"/>
        <v>21</v>
      </c>
      <c r="DZ60" s="10" t="e">
        <f t="shared" si="53"/>
        <v>#N/A</v>
      </c>
      <c r="EA60" s="10">
        <f t="shared" si="54"/>
        <v>26</v>
      </c>
      <c r="EB60" s="10">
        <f t="shared" si="55"/>
        <v>28</v>
      </c>
      <c r="EC60" s="10">
        <f t="shared" si="56"/>
        <v>21</v>
      </c>
      <c r="ED60" s="10" t="e">
        <f t="shared" si="57"/>
        <v>#N/A</v>
      </c>
      <c r="EE60" s="10">
        <f t="shared" si="58"/>
        <v>23</v>
      </c>
      <c r="EF60" s="10" t="e">
        <f t="shared" si="59"/>
        <v>#N/A</v>
      </c>
      <c r="EG60" s="10">
        <f t="shared" si="60"/>
        <v>20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 ht="15" x14ac:dyDescent="0.2">
      <c r="A61" s="1"/>
      <c r="B61" s="117" t="s">
        <v>151</v>
      </c>
      <c r="C61" s="113">
        <f>Tipy!A45</f>
        <v>66</v>
      </c>
      <c r="D61" s="108" t="str">
        <f>IF(Tipy!B45="","",Tipy!B45)</f>
        <v>MaroLFC</v>
      </c>
      <c r="E61" s="109">
        <f>SUM(F61:J61)</f>
        <v>210</v>
      </c>
      <c r="F61" s="104">
        <f>IF(ISBLANK(Výsledky!$I$3),"-",SUM(K61:P61,R61,T61:U61,W61,Y61:AA61,AC61,AE61,AG61,AI61:AK61,AN61:AO61,AS61:AT61,AV61:AW61,AZ61,BB61:BC61,BE61:BF61,BH61,BJ61,BL61:BN61,BP61,BR61:BS61))</f>
        <v>80</v>
      </c>
      <c r="G61" s="90">
        <f>IF(ISBLANK(Výsledky!$BF$3),"-",SUM(Q61,V61,X61,S61,AB61,AD61,AU61,BA61,BG61,BI61,BO61,BQ61,BU61))</f>
        <v>80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IF(ISBLANK(Výsledky!$I$3),"",Výsledky!I51)</f>
        <v>50</v>
      </c>
      <c r="K61" s="92" t="str">
        <f>IF(ISBLANK(Výsledky!$P$3),"",Výsledky!P51)</f>
        <v>-</v>
      </c>
      <c r="L61" s="92">
        <f>IF(ISBLANK(Výsledky!$W$3),"",Výsledky!W51)</f>
        <v>20</v>
      </c>
      <c r="M61" s="92">
        <f>IF(ISBLANK(Výsledky!$AD$3),"",Výsledky!AD51)</f>
        <v>10</v>
      </c>
      <c r="N61" s="92">
        <f>IF(ISBLANK(Výsledky!$AK$3),"",Výsledky!AK51)</f>
        <v>20</v>
      </c>
      <c r="O61" s="92">
        <f>IF(ISBLANK(Výsledky!$AR$3),"",Výsledky!AR51)</f>
        <v>30</v>
      </c>
      <c r="P61" s="92">
        <f>IF(ISBLANK(Výsledky!$AY$3),"",Výsledky!AY51)</f>
        <v>0</v>
      </c>
      <c r="Q61" s="92">
        <f>IF(ISBLANK(Výsledky!$BF$3),"",Výsledky!BF51)</f>
        <v>20</v>
      </c>
      <c r="R61" s="92" t="str">
        <f>IF(ISBLANK(Výsledky!$BM$3),"",Výsledky!BM51)</f>
        <v>-</v>
      </c>
      <c r="S61" s="92">
        <f>IF(ISBLANK(Výsledky!$BT$3),"",Výsledky!BT51)</f>
        <v>60</v>
      </c>
      <c r="T61" s="92" t="str">
        <f>IF(ISBLANK(Výsledky!$CA$3),"",Výsledky!CA51)</f>
        <v>-</v>
      </c>
      <c r="U61" s="92" t="str">
        <f>IF(ISBLANK(Výsledky!$CH$3),"",Výsledky!CH51)</f>
        <v>-</v>
      </c>
      <c r="V61" s="92" t="str">
        <f>IF(ISBLANK(Výsledky!$CO$3),"",Výsledky!CO51)</f>
        <v>-</v>
      </c>
      <c r="W61" s="92" t="str">
        <f>IF(ISBLANK(Výsledky!$CV$3),"",Výsledky!CV51)</f>
        <v>-</v>
      </c>
      <c r="X61" s="92" t="str">
        <f>IF(ISBLANK(Výsledky!$DC$3),"",Výsledky!DC51)</f>
        <v>-</v>
      </c>
      <c r="Y61" s="92" t="str">
        <f>IF(ISBLANK(Výsledky!$DJ$3),"",Výsledky!DJ51)</f>
        <v>-</v>
      </c>
      <c r="Z61" s="92" t="str">
        <f>IF(ISBLANK(Výsledky!$DQ$3),"",Výsledky!DQ51)</f>
        <v>-</v>
      </c>
      <c r="AA61" s="92" t="str">
        <f>IF(ISBLANK(Výsledky!$DX$3),"",Výsledky!DX51)</f>
        <v>-</v>
      </c>
      <c r="AB61" s="92" t="str">
        <f>IF(ISBLANK(Výsledky!$EE$3),"",Výsledky!EE51)</f>
        <v>-</v>
      </c>
      <c r="AC61" s="92" t="str">
        <f>IF(ISBLANK(Výsledky!$EL$3),"",Výsledky!EL51)</f>
        <v>-</v>
      </c>
      <c r="AD61" s="92" t="str">
        <f>IF(ISBLANK(Výsledky!$ES$3),"",Výsledky!ES51)</f>
        <v>-</v>
      </c>
      <c r="AE61" s="92" t="str">
        <f>IF(ISBLANK(Výsledky!$EZ$3),"",Výsledky!EZ51)</f>
        <v>-</v>
      </c>
      <c r="AF61" s="92" t="str">
        <f>IF(ISBLANK(Výsledky!$FG$3),"",Výsledky!FG51)</f>
        <v>-</v>
      </c>
      <c r="AG61" s="92" t="str">
        <f>IF(ISBLANK(Výsledky!$FN$3),"",Výsledky!FN51)</f>
        <v>-</v>
      </c>
      <c r="AH61" s="92" t="str">
        <f>IF(ISBLANK(Výsledky!$FU$3),"",Výsledky!FU51)</f>
        <v>-</v>
      </c>
      <c r="AI61" s="92" t="str">
        <f>IF(ISBLANK(Výsledky!$GB$3),"",Výsledky!GB51)</f>
        <v>-</v>
      </c>
      <c r="AJ61" s="92" t="str">
        <f>IF(ISBLANK(Výsledky!$GI$3),"",Výsledky!GI51)</f>
        <v>-</v>
      </c>
      <c r="AK61" s="92" t="str">
        <f>IF(ISBLANK(Výsledky!$GP$3),"",Výsledky!GP51)</f>
        <v>-</v>
      </c>
      <c r="AL61" s="92" t="str">
        <f>IF(ISBLANK(Výsledky!$GW$3),"",Výsledky!GW51)</f>
        <v>-</v>
      </c>
      <c r="AM61" s="92" t="str">
        <f>IF(ISBLANK(Výsledky!$HD$3),"",Výsledky!HD51)</f>
        <v>-</v>
      </c>
      <c r="AN61" s="92" t="str">
        <f>IF(ISBLANK(Výsledky!$HK$3),"",Výsledky!HK51)</f>
        <v>-</v>
      </c>
      <c r="AO61" s="92" t="str">
        <f>IF(ISBLANK(Výsledky!$HR$3),"",Výsledky!HR51)</f>
        <v>-</v>
      </c>
      <c r="AP61" s="92" t="str">
        <f>IF(ISBLANK(Výsledky!$HY$3),"",Výsledky!HY51)</f>
        <v/>
      </c>
      <c r="AQ61" s="92" t="str">
        <f>IF(ISBLANK(Výsledky!$IF$3),"",Výsledky!IF51)</f>
        <v>-</v>
      </c>
      <c r="AR61" s="92" t="str">
        <f>IF(ISBLANK(Výsledky!$IM$3),"",Výsledky!IM51)</f>
        <v/>
      </c>
      <c r="AS61" s="92" t="str">
        <f>IF(ISBLANK(Výsledky!$IT$3),"",Výsledky!IT51)</f>
        <v>-</v>
      </c>
      <c r="AT61" s="92" t="str">
        <f>IF(ISBLANK(Výsledky!$JA$3),"",Výsledky!JA51)</f>
        <v>-</v>
      </c>
      <c r="AU61" s="92" t="str">
        <f>IF(ISBLANK(Výsledky!$JH$3),"",Výsledky!JH51)</f>
        <v>-</v>
      </c>
      <c r="AV61" s="92" t="str">
        <f>IF(ISBLANK(Výsledky!$JO$3),"",Výsledky!JO51)</f>
        <v>-</v>
      </c>
      <c r="AW61" s="92" t="str">
        <f>IF(ISBLANK(Výsledky!$JV$3),"",Výsledky!JV51)</f>
        <v>-</v>
      </c>
      <c r="AX61" s="92" t="str">
        <f>IF(ISBLANK(Výsledky!$KC$3),"",Výsledky!KC51)</f>
        <v/>
      </c>
      <c r="AY61" s="92" t="str">
        <f>IF(ISBLANK(Výsledky!$KJ$3),"",Výsledky!KJ51)</f>
        <v/>
      </c>
      <c r="AZ61" s="92" t="str">
        <f>IF(ISBLANK(Výsledky!$KQ$3),"",Výsledky!KQ51)</f>
        <v>-</v>
      </c>
      <c r="BA61" s="92" t="str">
        <f>IF(ISBLANK(Výsledky!$KX$3),"",Výsledky!KX51)</f>
        <v>-</v>
      </c>
      <c r="BB61" s="92" t="str">
        <f>IF(ISBLANK(Výsledky!$LE$3),"",Výsledky!LE51)</f>
        <v>-</v>
      </c>
      <c r="BC61" s="92" t="str">
        <f>IF(ISBLANK(Výsledky!$LL$3),"",Výsledky!LL51)</f>
        <v>-</v>
      </c>
      <c r="BD61" s="92" t="str">
        <f>IF(ISBLANK(Výsledky!$LS$3),"",Výsledky!LS51)</f>
        <v/>
      </c>
      <c r="BE61" s="92" t="str">
        <f>IF(ISBLANK(Výsledky!$LZ$3),"",Výsledky!LZ51)</f>
        <v>-</v>
      </c>
      <c r="BF61" s="92" t="str">
        <f>IF(ISBLANK(Výsledky!$MG$3),"",Výsledky!MG51)</f>
        <v>-</v>
      </c>
      <c r="BG61" s="92" t="str">
        <f>IF(ISBLANK(Výsledky!$MN$3),"",Výsledky!MN51)</f>
        <v/>
      </c>
      <c r="BH61" s="92" t="str">
        <f>IF(ISBLANK(Výsledky!$MU$3),"",Výsledky!MU51)</f>
        <v>-</v>
      </c>
      <c r="BI61" s="92" t="str">
        <f>IF(ISBLANK(Výsledky!$NB$3),"",Výsledky!NB51)</f>
        <v/>
      </c>
      <c r="BJ61" s="92" t="str">
        <f>IF(ISBLANK(Výsledky!$NI$3),"",Výsledky!NI51)</f>
        <v>-</v>
      </c>
      <c r="BK61" s="92" t="str">
        <f>IF(ISBLANK(Výsledky!$NP$3),"",Výsledky!NP51)</f>
        <v/>
      </c>
      <c r="BL61" s="92" t="str">
        <f>IF(ISBLANK(Výsledky!$NW$3),"",Výsledky!NW51)</f>
        <v>-</v>
      </c>
      <c r="BM61" s="92" t="str">
        <f>IF(ISBLANK(Výsledky!$OD$3),"",Výsledky!OD51)</f>
        <v>-</v>
      </c>
      <c r="BN61" s="92" t="str">
        <f>IF(ISBLANK(Výsledky!$OK$3),"",Výsledky!OK51)</f>
        <v>-</v>
      </c>
      <c r="BO61" s="92" t="str">
        <f>IF(ISBLANK(Výsledky!$OR$3),"",Výsledky!OR51)</f>
        <v/>
      </c>
      <c r="BP61" s="92" t="str">
        <f>IF(ISBLANK(Výsledky!$OY$3),"",Výsledky!OY51)</f>
        <v>-</v>
      </c>
      <c r="BQ61" s="92" t="str">
        <f>IF(ISBLANK(Výsledky!$PF$3),"",Výsledky!PF51)</f>
        <v/>
      </c>
      <c r="BR61" s="92" t="str">
        <f>IF(ISBLANK(Výsledky!$PM$3),"",Výsledky!PM51)</f>
        <v>-</v>
      </c>
      <c r="BS61" s="92" t="str">
        <f>IF(ISBLANK(Výsledky!$PT$3),"",Výsledky!PT51)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>
        <f t="shared" si="47"/>
        <v>26</v>
      </c>
      <c r="DU61" s="10">
        <f t="shared" si="48"/>
        <v>25</v>
      </c>
      <c r="DV61" s="10" t="e">
        <f t="shared" si="49"/>
        <v>#N/A</v>
      </c>
      <c r="DW61" s="10">
        <f t="shared" si="50"/>
        <v>24</v>
      </c>
      <c r="DX61" s="10" t="e">
        <f t="shared" si="51"/>
        <v>#N/A</v>
      </c>
      <c r="DY61" s="10">
        <f t="shared" si="52"/>
        <v>24</v>
      </c>
      <c r="DZ61" s="10" t="e">
        <f t="shared" si="53"/>
        <v>#N/A</v>
      </c>
      <c r="EA61" s="10">
        <f t="shared" si="54"/>
        <v>22</v>
      </c>
      <c r="EB61" s="10">
        <f t="shared" si="55"/>
        <v>19</v>
      </c>
      <c r="EC61" s="10">
        <f t="shared" si="56"/>
        <v>24</v>
      </c>
      <c r="ED61" s="10" t="e">
        <f t="shared" si="57"/>
        <v>#N/A</v>
      </c>
      <c r="EE61" s="10">
        <f t="shared" si="58"/>
        <v>27</v>
      </c>
      <c r="EF61" s="10" t="e">
        <f t="shared" si="59"/>
        <v>#N/A</v>
      </c>
      <c r="EG61" s="10">
        <f t="shared" si="60"/>
        <v>28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 ht="15" x14ac:dyDescent="0.2">
      <c r="A62" s="1"/>
      <c r="B62" s="117" t="s">
        <v>152</v>
      </c>
      <c r="C62" s="113">
        <f>Tipy!A40</f>
        <v>45</v>
      </c>
      <c r="D62" s="108" t="str">
        <f>IF(Tipy!B40="","",Tipy!B40)</f>
        <v>MajkLFC</v>
      </c>
      <c r="E62" s="109">
        <f>SUM(F62:J62)</f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>-</v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>-</v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>-</v>
      </c>
      <c r="BG62" s="92" t="str">
        <f>IF(ISBLANK(Výsledky!$MN$3),"",Výsledky!MN46)</f>
        <v/>
      </c>
      <c r="BH62" s="92" t="str">
        <f>IF(ISBLANK(Výsledky!$MU$3),"",Výsledky!MU46)</f>
        <v>-</v>
      </c>
      <c r="BI62" s="92" t="str">
        <f>IF(ISBLANK(Výsledky!$NB$3),"",Výsledky!NB46)</f>
        <v/>
      </c>
      <c r="BJ62" s="92" t="str">
        <f>IF(ISBLANK(Výsledky!$NI$3),"",Výsledky!NI46)</f>
        <v>-</v>
      </c>
      <c r="BK62" s="92" t="str">
        <f>IF(ISBLANK(Výsledky!$NP$3),"",Výsledky!NP46)</f>
        <v/>
      </c>
      <c r="BL62" s="92" t="str">
        <f>IF(ISBLANK(Výsledky!$NW$3),"",Výsledky!NW46)</f>
        <v>-</v>
      </c>
      <c r="BM62" s="92" t="str">
        <f>IF(ISBLANK(Výsledky!$OD$3),"",Výsledky!OD46)</f>
        <v>-</v>
      </c>
      <c r="BN62" s="92" t="str">
        <f>IF(ISBLANK(Výsledky!$OK$3),"",Výsledky!OK46)</f>
        <v>-</v>
      </c>
      <c r="BO62" s="92" t="str">
        <f>IF(ISBLANK(Výsledky!$OR$3),"",Výsledky!OR46)</f>
        <v/>
      </c>
      <c r="BP62" s="92" t="str">
        <f>IF(ISBLANK(Výsledky!$OY$3),"",Výsledky!OY46)</f>
        <v>-</v>
      </c>
      <c r="BQ62" s="92" t="str">
        <f>IF(ISBLANK(Výsledky!$PF$3),"",Výsledky!PF46)</f>
        <v/>
      </c>
      <c r="BR62" s="92" t="str">
        <f>IF(ISBLANK(Výsledky!$PM$3),"",Výsledky!PM46)</f>
        <v>-</v>
      </c>
      <c r="BS62" s="92" t="str">
        <f>IF(ISBLANK(Výsledky!$PT$3),"",Výsledky!PT46)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>
        <f t="shared" si="47"/>
        <v>79</v>
      </c>
      <c r="DU62" s="10">
        <f t="shared" si="48"/>
        <v>79</v>
      </c>
      <c r="DV62" s="10" t="e">
        <f t="shared" si="49"/>
        <v>#N/A</v>
      </c>
      <c r="DW62" s="10">
        <f t="shared" si="50"/>
        <v>79</v>
      </c>
      <c r="DX62" s="10" t="e">
        <f t="shared" si="51"/>
        <v>#N/A</v>
      </c>
      <c r="DY62" s="10">
        <f t="shared" si="52"/>
        <v>79</v>
      </c>
      <c r="DZ62" s="10" t="e">
        <f t="shared" si="53"/>
        <v>#N/A</v>
      </c>
      <c r="EA62" s="10">
        <f t="shared" si="54"/>
        <v>79</v>
      </c>
      <c r="EB62" s="10">
        <f t="shared" si="55"/>
        <v>79</v>
      </c>
      <c r="EC62" s="10">
        <f t="shared" si="56"/>
        <v>79</v>
      </c>
      <c r="ED62" s="10" t="e">
        <f t="shared" si="57"/>
        <v>#N/A</v>
      </c>
      <c r="EE62" s="10">
        <f t="shared" si="58"/>
        <v>79</v>
      </c>
      <c r="EF62" s="10" t="e">
        <f t="shared" si="59"/>
        <v>#N/A</v>
      </c>
      <c r="EG62" s="10">
        <f t="shared" si="60"/>
        <v>79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 ht="15" x14ac:dyDescent="0.2">
      <c r="A63" s="1"/>
      <c r="B63" s="117" t="s">
        <v>153</v>
      </c>
      <c r="C63" s="113">
        <f>Tipy!A83</f>
        <v>16</v>
      </c>
      <c r="D63" s="108" t="str">
        <f>IF(Tipy!B83="","",Tipy!B83)</f>
        <v>Zamči</v>
      </c>
      <c r="E63" s="109">
        <f>SUM(F63:J63)</f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>-</v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>-</v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>-</v>
      </c>
      <c r="BG63" s="92" t="str">
        <f>IF(ISBLANK(Výsledky!$MN$3),"",Výsledky!MN89)</f>
        <v/>
      </c>
      <c r="BH63" s="92" t="str">
        <f>IF(ISBLANK(Výsledky!$MU$3),"",Výsledky!MU89)</f>
        <v>-</v>
      </c>
      <c r="BI63" s="92" t="str">
        <f>IF(ISBLANK(Výsledky!$NB$3),"",Výsledky!NB89)</f>
        <v/>
      </c>
      <c r="BJ63" s="92" t="str">
        <f>IF(ISBLANK(Výsledky!$NI$3),"",Výsledky!NI89)</f>
        <v>-</v>
      </c>
      <c r="BK63" s="92" t="str">
        <f>IF(ISBLANK(Výsledky!$NP$3),"",Výsledky!NP89)</f>
        <v/>
      </c>
      <c r="BL63" s="92" t="str">
        <f>IF(ISBLANK(Výsledky!$NW$3),"",Výsledky!NW89)</f>
        <v>-</v>
      </c>
      <c r="BM63" s="92" t="str">
        <f>IF(ISBLANK(Výsledky!$OD$3),"",Výsledky!OD89)</f>
        <v>-</v>
      </c>
      <c r="BN63" s="92" t="str">
        <f>IF(ISBLANK(Výsledky!$OK$3),"",Výsledky!OK89)</f>
        <v>-</v>
      </c>
      <c r="BO63" s="92" t="str">
        <f>IF(ISBLANK(Výsledky!$OR$3),"",Výsledky!OR89)</f>
        <v/>
      </c>
      <c r="BP63" s="92" t="str">
        <f>IF(ISBLANK(Výsledky!$OY$3),"",Výsledky!OY89)</f>
        <v>-</v>
      </c>
      <c r="BQ63" s="92" t="str">
        <f>IF(ISBLANK(Výsledky!$PF$3),"",Výsledky!PF89)</f>
        <v/>
      </c>
      <c r="BR63" s="92" t="str">
        <f>IF(ISBLANK(Výsledky!$PM$3),"",Výsledky!PM89)</f>
        <v>-</v>
      </c>
      <c r="BS63" s="92" t="str">
        <f>IF(ISBLANK(Výsledky!$PT$3),"",Výsledky!PT89)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>
        <f t="shared" si="47"/>
        <v>69</v>
      </c>
      <c r="DU63" s="10">
        <f t="shared" si="48"/>
        <v>69</v>
      </c>
      <c r="DV63" s="10" t="e">
        <f t="shared" si="49"/>
        <v>#N/A</v>
      </c>
      <c r="DW63" s="10">
        <f t="shared" si="50"/>
        <v>69</v>
      </c>
      <c r="DX63" s="10" t="e">
        <f t="shared" si="51"/>
        <v>#N/A</v>
      </c>
      <c r="DY63" s="10">
        <f t="shared" si="52"/>
        <v>69</v>
      </c>
      <c r="DZ63" s="10" t="e">
        <f t="shared" si="53"/>
        <v>#N/A</v>
      </c>
      <c r="EA63" s="10">
        <f t="shared" si="54"/>
        <v>69</v>
      </c>
      <c r="EB63" s="10">
        <f t="shared" si="55"/>
        <v>69</v>
      </c>
      <c r="EC63" s="10">
        <f t="shared" si="56"/>
        <v>70</v>
      </c>
      <c r="ED63" s="10" t="e">
        <f t="shared" si="57"/>
        <v>#N/A</v>
      </c>
      <c r="EE63" s="10">
        <f t="shared" si="58"/>
        <v>70</v>
      </c>
      <c r="EF63" s="10" t="e">
        <f t="shared" si="59"/>
        <v>#N/A</v>
      </c>
      <c r="EG63" s="10">
        <f t="shared" si="60"/>
        <v>70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 ht="15" x14ac:dyDescent="0.2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>-</v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>-</v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>-</v>
      </c>
      <c r="BG64" s="92" t="str">
        <f>IF(ISBLANK(Výsledky!$MN$3),"",Výsledky!MN36)</f>
        <v/>
      </c>
      <c r="BH64" s="92" t="str">
        <f>IF(ISBLANK(Výsledky!$MU$3),"",Výsledky!MU36)</f>
        <v>-</v>
      </c>
      <c r="BI64" s="92" t="str">
        <f>IF(ISBLANK(Výsledky!$NB$3),"",Výsledky!NB36)</f>
        <v/>
      </c>
      <c r="BJ64" s="92" t="str">
        <f>IF(ISBLANK(Výsledky!$NI$3),"",Výsledky!NI36)</f>
        <v>-</v>
      </c>
      <c r="BK64" s="92" t="str">
        <f>IF(ISBLANK(Výsledky!$NP$3),"",Výsledky!NP36)</f>
        <v/>
      </c>
      <c r="BL64" s="92" t="str">
        <f>IF(ISBLANK(Výsledky!$NW$3),"",Výsledky!NW36)</f>
        <v>-</v>
      </c>
      <c r="BM64" s="92" t="str">
        <f>IF(ISBLANK(Výsledky!$OD$3),"",Výsledky!OD36)</f>
        <v>-</v>
      </c>
      <c r="BN64" s="92" t="str">
        <f>IF(ISBLANK(Výsledky!$OK$3),"",Výsledky!OK36)</f>
        <v>-</v>
      </c>
      <c r="BO64" s="92" t="str">
        <f>IF(ISBLANK(Výsledky!$OR$3),"",Výsledky!OR36)</f>
        <v/>
      </c>
      <c r="BP64" s="92" t="str">
        <f>IF(ISBLANK(Výsledky!$OY$3),"",Výsledky!OY36)</f>
        <v>-</v>
      </c>
      <c r="BQ64" s="92" t="str">
        <f>IF(ISBLANK(Výsledky!$PF$3),"",Výsledky!PF36)</f>
        <v/>
      </c>
      <c r="BR64" s="92" t="str">
        <f>IF(ISBLANK(Výsledky!$PM$3),"",Výsledky!PM36)</f>
        <v>-</v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>
        <f t="shared" si="47"/>
        <v>32</v>
      </c>
      <c r="DU64" s="10">
        <f t="shared" si="48"/>
        <v>33</v>
      </c>
      <c r="DV64" s="10" t="e">
        <f t="shared" si="49"/>
        <v>#N/A</v>
      </c>
      <c r="DW64" s="10">
        <f t="shared" si="50"/>
        <v>36</v>
      </c>
      <c r="DX64" s="10" t="e">
        <f t="shared" si="51"/>
        <v>#N/A</v>
      </c>
      <c r="DY64" s="10">
        <f t="shared" si="52"/>
        <v>37</v>
      </c>
      <c r="DZ64" s="10" t="e">
        <f t="shared" si="53"/>
        <v>#N/A</v>
      </c>
      <c r="EA64" s="10">
        <f t="shared" si="54"/>
        <v>38</v>
      </c>
      <c r="EB64" s="10">
        <f t="shared" si="55"/>
        <v>39</v>
      </c>
      <c r="EC64" s="10">
        <f t="shared" si="56"/>
        <v>40</v>
      </c>
      <c r="ED64" s="10" t="e">
        <f t="shared" si="57"/>
        <v>#N/A</v>
      </c>
      <c r="EE64" s="10">
        <f t="shared" si="58"/>
        <v>40</v>
      </c>
      <c r="EF64" s="10" t="e">
        <f t="shared" si="59"/>
        <v>#N/A</v>
      </c>
      <c r="EG64" s="10">
        <f t="shared" si="60"/>
        <v>40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 ht="15" x14ac:dyDescent="0.2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>-</v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>-</v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>-</v>
      </c>
      <c r="BG65" s="92" t="str">
        <f>IF(ISBLANK(Výsledky!$MN$3),"",Výsledky!MN47)</f>
        <v/>
      </c>
      <c r="BH65" s="92" t="str">
        <f>IF(ISBLANK(Výsledky!$MU$3),"",Výsledky!MU47)</f>
        <v>-</v>
      </c>
      <c r="BI65" s="92" t="str">
        <f>IF(ISBLANK(Výsledky!$NB$3),"",Výsledky!NB47)</f>
        <v/>
      </c>
      <c r="BJ65" s="92" t="str">
        <f>IF(ISBLANK(Výsledky!$NI$3),"",Výsledky!NI47)</f>
        <v>-</v>
      </c>
      <c r="BK65" s="92" t="str">
        <f>IF(ISBLANK(Výsledky!$NP$3),"",Výsledky!NP47)</f>
        <v/>
      </c>
      <c r="BL65" s="92" t="str">
        <f>IF(ISBLANK(Výsledky!$NW$3),"",Výsledky!NW47)</f>
        <v>-</v>
      </c>
      <c r="BM65" s="92" t="str">
        <f>IF(ISBLANK(Výsledky!$OD$3),"",Výsledky!OD47)</f>
        <v>-</v>
      </c>
      <c r="BN65" s="92" t="str">
        <f>IF(ISBLANK(Výsledky!$OK$3),"",Výsledky!OK47)</f>
        <v>-</v>
      </c>
      <c r="BO65" s="92" t="str">
        <f>IF(ISBLANK(Výsledky!$OR$3),"",Výsledky!OR47)</f>
        <v/>
      </c>
      <c r="BP65" s="92" t="str">
        <f>IF(ISBLANK(Výsledky!$OY$3),"",Výsledky!OY47)</f>
        <v>-</v>
      </c>
      <c r="BQ65" s="92" t="str">
        <f>IF(ISBLANK(Výsledky!$PF$3),"",Výsledky!PF47)</f>
        <v/>
      </c>
      <c r="BR65" s="92" t="str">
        <f>IF(ISBLANK(Výsledky!$PM$3),"",Výsledky!PM47)</f>
        <v>-</v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>
        <f t="shared" si="47"/>
        <v>70</v>
      </c>
      <c r="DU65" s="10">
        <f t="shared" si="48"/>
        <v>70</v>
      </c>
      <c r="DV65" s="10" t="e">
        <f t="shared" si="49"/>
        <v>#N/A</v>
      </c>
      <c r="DW65" s="10">
        <f t="shared" si="50"/>
        <v>70</v>
      </c>
      <c r="DX65" s="10" t="e">
        <f t="shared" si="51"/>
        <v>#N/A</v>
      </c>
      <c r="DY65" s="10">
        <f t="shared" si="52"/>
        <v>70</v>
      </c>
      <c r="DZ65" s="10" t="e">
        <f t="shared" si="53"/>
        <v>#N/A</v>
      </c>
      <c r="EA65" s="10">
        <f t="shared" si="54"/>
        <v>70</v>
      </c>
      <c r="EB65" s="10">
        <f t="shared" si="55"/>
        <v>70</v>
      </c>
      <c r="EC65" s="10">
        <f t="shared" si="56"/>
        <v>66</v>
      </c>
      <c r="ED65" s="10" t="e">
        <f t="shared" si="57"/>
        <v>#N/A</v>
      </c>
      <c r="EE65" s="10">
        <f t="shared" si="58"/>
        <v>66</v>
      </c>
      <c r="EF65" s="10" t="e">
        <f t="shared" si="59"/>
        <v>#N/A</v>
      </c>
      <c r="EG65" s="10">
        <f t="shared" si="60"/>
        <v>66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.75" thickBot="1" x14ac:dyDescent="0.25">
      <c r="A66" s="235"/>
      <c r="B66" s="237" t="s">
        <v>156</v>
      </c>
      <c r="C66" s="113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>-</v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>-</v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>-</v>
      </c>
      <c r="BG66" s="92" t="str">
        <f>IF(ISBLANK(Výsledky!$MN$3),"",Výsledky!MN90)</f>
        <v/>
      </c>
      <c r="BH66" s="92" t="str">
        <f>IF(ISBLANK(Výsledky!$MU$3),"",Výsledky!MU90)</f>
        <v>-</v>
      </c>
      <c r="BI66" s="92" t="str">
        <f>IF(ISBLANK(Výsledky!$NB$3),"",Výsledky!NB90)</f>
        <v/>
      </c>
      <c r="BJ66" s="92" t="str">
        <f>IF(ISBLANK(Výsledky!$NI$3),"",Výsledky!NI90)</f>
        <v>-</v>
      </c>
      <c r="BK66" s="92" t="str">
        <f>IF(ISBLANK(Výsledky!$NP$3),"",Výsledky!NP90)</f>
        <v/>
      </c>
      <c r="BL66" s="92" t="str">
        <f>IF(ISBLANK(Výsledky!$NW$3),"",Výsledky!NW90)</f>
        <v>-</v>
      </c>
      <c r="BM66" s="92" t="str">
        <f>IF(ISBLANK(Výsledky!$OD$3),"",Výsledky!OD90)</f>
        <v>-</v>
      </c>
      <c r="BN66" s="92" t="str">
        <f>IF(ISBLANK(Výsledky!$OK$3),"",Výsledky!OK90)</f>
        <v>-</v>
      </c>
      <c r="BO66" s="92" t="str">
        <f>IF(ISBLANK(Výsledky!$OR$3),"",Výsledky!OR90)</f>
        <v/>
      </c>
      <c r="BP66" s="92" t="str">
        <f>IF(ISBLANK(Výsledky!$OY$3),"",Výsledky!OY90)</f>
        <v>-</v>
      </c>
      <c r="BQ66" s="92" t="str">
        <f>IF(ISBLANK(Výsledky!$PF$3),"",Výsledky!PF90)</f>
        <v/>
      </c>
      <c r="BR66" s="92" t="str">
        <f>IF(ISBLANK(Výsledky!$PM$3),"",Výsledky!PM90)</f>
        <v>-</v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>
        <f t="shared" si="47"/>
        <v>73</v>
      </c>
      <c r="DU66" s="10">
        <f t="shared" si="48"/>
        <v>73</v>
      </c>
      <c r="DV66" s="10" t="e">
        <f t="shared" si="49"/>
        <v>#N/A</v>
      </c>
      <c r="DW66" s="10">
        <f t="shared" si="50"/>
        <v>73</v>
      </c>
      <c r="DX66" s="10" t="e">
        <f t="shared" si="51"/>
        <v>#N/A</v>
      </c>
      <c r="DY66" s="10">
        <f t="shared" si="52"/>
        <v>73</v>
      </c>
      <c r="DZ66" s="10" t="e">
        <f t="shared" si="53"/>
        <v>#N/A</v>
      </c>
      <c r="EA66" s="10">
        <f t="shared" si="54"/>
        <v>73</v>
      </c>
      <c r="EB66" s="10">
        <f t="shared" si="55"/>
        <v>73</v>
      </c>
      <c r="EC66" s="10">
        <f t="shared" si="56"/>
        <v>73</v>
      </c>
      <c r="ED66" s="10" t="e">
        <f t="shared" si="57"/>
        <v>#N/A</v>
      </c>
      <c r="EE66" s="10">
        <f t="shared" si="58"/>
        <v>73</v>
      </c>
      <c r="EF66" s="10" t="e">
        <f t="shared" si="59"/>
        <v>#N/A</v>
      </c>
      <c r="EG66" s="10">
        <f t="shared" si="60"/>
        <v>73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 ht="15" x14ac:dyDescent="0.2">
      <c r="A67" s="235"/>
      <c r="B67" s="236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>-</v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>-</v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>-</v>
      </c>
      <c r="BG67" s="92" t="str">
        <f>IF(ISBLANK(Výsledky!$MN$3),"",Výsledky!MN41)</f>
        <v/>
      </c>
      <c r="BH67" s="92" t="str">
        <f>IF(ISBLANK(Výsledky!$MU$3),"",Výsledky!MU41)</f>
        <v>-</v>
      </c>
      <c r="BI67" s="92" t="str">
        <f>IF(ISBLANK(Výsledky!$NB$3),"",Výsledky!NB41)</f>
        <v/>
      </c>
      <c r="BJ67" s="92" t="str">
        <f>IF(ISBLANK(Výsledky!$NI$3),"",Výsledky!NI41)</f>
        <v>-</v>
      </c>
      <c r="BK67" s="92" t="str">
        <f>IF(ISBLANK(Výsledky!$NP$3),"",Výsledky!NP41)</f>
        <v/>
      </c>
      <c r="BL67" s="92" t="str">
        <f>IF(ISBLANK(Výsledky!$NW$3),"",Výsledky!NW41)</f>
        <v>-</v>
      </c>
      <c r="BM67" s="92" t="str">
        <f>IF(ISBLANK(Výsledky!$OD$3),"",Výsledky!OD41)</f>
        <v>-</v>
      </c>
      <c r="BN67" s="92" t="str">
        <f>IF(ISBLANK(Výsledky!$OK$3),"",Výsledky!OK41)</f>
        <v>-</v>
      </c>
      <c r="BO67" s="92" t="str">
        <f>IF(ISBLANK(Výsledky!$OR$3),"",Výsledky!OR41)</f>
        <v/>
      </c>
      <c r="BP67" s="92" t="str">
        <f>IF(ISBLANK(Výsledky!$OY$3),"",Výsledky!OY41)</f>
        <v>-</v>
      </c>
      <c r="BQ67" s="92" t="str">
        <f>IF(ISBLANK(Výsledky!$PF$3),"",Výsledky!PF41)</f>
        <v/>
      </c>
      <c r="BR67" s="92" t="str">
        <f>IF(ISBLANK(Výsledky!$PM$3),"",Výsledky!PM41)</f>
        <v>-</v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>
        <f t="shared" si="47"/>
        <v>55</v>
      </c>
      <c r="DU67" s="10">
        <f t="shared" si="48"/>
        <v>55</v>
      </c>
      <c r="DV67" s="10" t="e">
        <f t="shared" si="49"/>
        <v>#N/A</v>
      </c>
      <c r="DW67" s="10">
        <f t="shared" si="50"/>
        <v>55</v>
      </c>
      <c r="DX67" s="10" t="e">
        <f t="shared" si="51"/>
        <v>#N/A</v>
      </c>
      <c r="DY67" s="10">
        <f t="shared" si="52"/>
        <v>55</v>
      </c>
      <c r="DZ67" s="10" t="e">
        <f t="shared" si="53"/>
        <v>#N/A</v>
      </c>
      <c r="EA67" s="10">
        <f t="shared" si="54"/>
        <v>55</v>
      </c>
      <c r="EB67" s="10">
        <f t="shared" si="55"/>
        <v>56</v>
      </c>
      <c r="EC67" s="10">
        <f t="shared" si="56"/>
        <v>56</v>
      </c>
      <c r="ED67" s="10" t="e">
        <f t="shared" si="57"/>
        <v>#N/A</v>
      </c>
      <c r="EE67" s="10">
        <f t="shared" si="58"/>
        <v>56</v>
      </c>
      <c r="EF67" s="10" t="e">
        <f t="shared" si="59"/>
        <v>#N/A</v>
      </c>
      <c r="EG67" s="10">
        <f t="shared" si="60"/>
        <v>56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 ht="15" x14ac:dyDescent="0.2">
      <c r="A68" s="1"/>
      <c r="B68" s="117" t="s">
        <v>158</v>
      </c>
      <c r="C68" s="113">
        <f>Tipy!A68</f>
        <v>50</v>
      </c>
      <c r="D68" s="108" t="str">
        <f>IF(Tipy!B68="","",Tipy!B68)</f>
        <v>Slavo</v>
      </c>
      <c r="E68" s="109">
        <f>SUM(F68:J68)</f>
        <v>80</v>
      </c>
      <c r="F68" s="104">
        <f>IF(ISBLANK(Výsledky!$I$3),"-",SUM(K68:P68,R68,T68:U68,W68,Y68:AA68,AC68,AE68,AG68,AI68:AK68,AN68:AO68,AS68:AT68,AV68:AW68,AZ68,BB68:BC68,BE68:BF68,BH68,BJ68,BL68:BN68,BP68,BR68:BS68))</f>
        <v>80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 t="str">
        <f>IF(ISBLANK(Výsledky!$I$3),"",Výsledky!I74)</f>
        <v>-</v>
      </c>
      <c r="K68" s="92" t="str">
        <f>IF(ISBLANK(Výsledky!$P$3),"",Výsledky!P74)</f>
        <v>-</v>
      </c>
      <c r="L68" s="92">
        <f>IF(ISBLANK(Výsledky!$W$3),"",Výsledky!W74)</f>
        <v>0</v>
      </c>
      <c r="M68" s="92">
        <f>IF(ISBLANK(Výsledky!$AD$3),"",Výsledky!AD74)</f>
        <v>20</v>
      </c>
      <c r="N68" s="92">
        <f>IF(ISBLANK(Výsledky!$AK$3),"",Výsledky!AK74)</f>
        <v>20</v>
      </c>
      <c r="O68" s="92" t="str">
        <f>IF(ISBLANK(Výsledky!$AR$3),"",Výsledky!AR74)</f>
        <v>-</v>
      </c>
      <c r="P68" s="92" t="str">
        <f>IF(ISBLANK(Výsledky!$AY$3),"",Výsledky!AY74)</f>
        <v>-</v>
      </c>
      <c r="Q68" s="92" t="str">
        <f>IF(ISBLANK(Výsledky!$BF$3),"",Výsledky!BF74)</f>
        <v>-</v>
      </c>
      <c r="R68" s="92" t="str">
        <f>IF(ISBLANK(Výsledky!$BM$3),"",Výsledky!BM74)</f>
        <v>-</v>
      </c>
      <c r="S68" s="92" t="str">
        <f>IF(ISBLANK(Výsledky!$BT$3),"",Výsledky!BT74)</f>
        <v>-</v>
      </c>
      <c r="T68" s="92" t="str">
        <f>IF(ISBLANK(Výsledky!$CA$3),"",Výsledky!CA74)</f>
        <v>-</v>
      </c>
      <c r="U68" s="92" t="str">
        <f>IF(ISBLANK(Výsledky!$CH$3),"",Výsledky!CH74)</f>
        <v>-</v>
      </c>
      <c r="V68" s="92" t="str">
        <f>IF(ISBLANK(Výsledky!$CO$3),"",Výsledky!CO74)</f>
        <v>-</v>
      </c>
      <c r="W68" s="92" t="str">
        <f>IF(ISBLANK(Výsledky!$CV$3),"",Výsledky!CV74)</f>
        <v>-</v>
      </c>
      <c r="X68" s="92" t="str">
        <f>IF(ISBLANK(Výsledky!$DC$3),"",Výsledky!DC74)</f>
        <v>-</v>
      </c>
      <c r="Y68" s="92" t="str">
        <f>IF(ISBLANK(Výsledky!$DJ$3),"",Výsledky!DJ74)</f>
        <v>-</v>
      </c>
      <c r="Z68" s="92" t="str">
        <f>IF(ISBLANK(Výsledky!$DQ$3),"",Výsledky!DQ74)</f>
        <v>-</v>
      </c>
      <c r="AA68" s="92" t="str">
        <f>IF(ISBLANK(Výsledky!$DX$3),"",Výsledky!DX74)</f>
        <v>-</v>
      </c>
      <c r="AB68" s="92" t="str">
        <f>IF(ISBLANK(Výsledky!$EE$3),"",Výsledky!EE74)</f>
        <v>-</v>
      </c>
      <c r="AC68" s="92" t="str">
        <f>IF(ISBLANK(Výsledky!$EL$3),"",Výsledky!EL74)</f>
        <v>-</v>
      </c>
      <c r="AD68" s="92" t="str">
        <f>IF(ISBLANK(Výsledky!$ES$3),"",Výsledky!ES74)</f>
        <v>-</v>
      </c>
      <c r="AE68" s="92" t="str">
        <f>IF(ISBLANK(Výsledky!$EZ$3),"",Výsledky!EZ74)</f>
        <v>-</v>
      </c>
      <c r="AF68" s="92" t="str">
        <f>IF(ISBLANK(Výsledky!$FG$3),"",Výsledky!FG74)</f>
        <v>-</v>
      </c>
      <c r="AG68" s="92" t="str">
        <f>IF(ISBLANK(Výsledky!$FN$3),"",Výsledky!FN74)</f>
        <v>-</v>
      </c>
      <c r="AH68" s="92" t="str">
        <f>IF(ISBLANK(Výsledky!$FU$3),"",Výsledky!FU74)</f>
        <v>-</v>
      </c>
      <c r="AI68" s="92" t="str">
        <f>IF(ISBLANK(Výsledky!$GB$3),"",Výsledky!GB74)</f>
        <v>-</v>
      </c>
      <c r="AJ68" s="92" t="str">
        <f>IF(ISBLANK(Výsledky!$GI$3),"",Výsledky!GI74)</f>
        <v>-</v>
      </c>
      <c r="AK68" s="92" t="str">
        <f>IF(ISBLANK(Výsledky!$GP$3),"",Výsledky!GP74)</f>
        <v>-</v>
      </c>
      <c r="AL68" s="92" t="str">
        <f>IF(ISBLANK(Výsledky!$GW$3),"",Výsledky!GW74)</f>
        <v>-</v>
      </c>
      <c r="AM68" s="92" t="str">
        <f>IF(ISBLANK(Výsledky!$HD$3),"",Výsledky!HD74)</f>
        <v>-</v>
      </c>
      <c r="AN68" s="92" t="str">
        <f>IF(ISBLANK(Výsledky!$HK$3),"",Výsledky!HK74)</f>
        <v>-</v>
      </c>
      <c r="AO68" s="92" t="str">
        <f>IF(ISBLANK(Výsledky!$HR$3),"",Výsledky!HR74)</f>
        <v>-</v>
      </c>
      <c r="AP68" s="92" t="str">
        <f>IF(ISBLANK(Výsledky!$HY$3),"",Výsledky!HY74)</f>
        <v/>
      </c>
      <c r="AQ68" s="92" t="str">
        <f>IF(ISBLANK(Výsledky!$IF$3),"",Výsledky!IF74)</f>
        <v>-</v>
      </c>
      <c r="AR68" s="92" t="str">
        <f>IF(ISBLANK(Výsledky!$IM$3),"",Výsledky!IM74)</f>
        <v/>
      </c>
      <c r="AS68" s="92" t="str">
        <f>IF(ISBLANK(Výsledky!$IT$3),"",Výsledky!IT74)</f>
        <v>-</v>
      </c>
      <c r="AT68" s="92" t="str">
        <f>IF(ISBLANK(Výsledky!$JA$3),"",Výsledky!JA74)</f>
        <v>-</v>
      </c>
      <c r="AU68" s="92" t="str">
        <f>IF(ISBLANK(Výsledky!$JH$3),"",Výsledky!JH74)</f>
        <v>-</v>
      </c>
      <c r="AV68" s="92" t="str">
        <f>IF(ISBLANK(Výsledky!$JO$3),"",Výsledky!JO74)</f>
        <v>-</v>
      </c>
      <c r="AW68" s="92" t="str">
        <f>IF(ISBLANK(Výsledky!$JV$3),"",Výsledky!JV74)</f>
        <v>-</v>
      </c>
      <c r="AX68" s="92" t="str">
        <f>IF(ISBLANK(Výsledky!$KC$3),"",Výsledky!KC74)</f>
        <v/>
      </c>
      <c r="AY68" s="92" t="str">
        <f>IF(ISBLANK(Výsledky!$KJ$3),"",Výsledky!KJ74)</f>
        <v/>
      </c>
      <c r="AZ68" s="92" t="str">
        <f>IF(ISBLANK(Výsledky!$KQ$3),"",Výsledky!KQ74)</f>
        <v>-</v>
      </c>
      <c r="BA68" s="92" t="str">
        <f>IF(ISBLANK(Výsledky!$KX$3),"",Výsledky!KX74)</f>
        <v>-</v>
      </c>
      <c r="BB68" s="92" t="str">
        <f>IF(ISBLANK(Výsledky!$LE$3),"",Výsledky!LE74)</f>
        <v>-</v>
      </c>
      <c r="BC68" s="92" t="str">
        <f>IF(ISBLANK(Výsledky!$LL$3),"",Výsledky!LL74)</f>
        <v>-</v>
      </c>
      <c r="BD68" s="92" t="str">
        <f>IF(ISBLANK(Výsledky!$LS$3),"",Výsledky!LS74)</f>
        <v/>
      </c>
      <c r="BE68" s="92" t="str">
        <f>IF(ISBLANK(Výsledky!$LZ$3),"",Výsledky!LZ74)</f>
        <v>-</v>
      </c>
      <c r="BF68" s="92" t="str">
        <f>IF(ISBLANK(Výsledky!$MG$3),"",Výsledky!MG74)</f>
        <v>-</v>
      </c>
      <c r="BG68" s="92" t="str">
        <f>IF(ISBLANK(Výsledky!$MN$3),"",Výsledky!MN74)</f>
        <v/>
      </c>
      <c r="BH68" s="92" t="str">
        <f>IF(ISBLANK(Výsledky!$MU$3),"",Výsledky!MU74)</f>
        <v>-</v>
      </c>
      <c r="BI68" s="92" t="str">
        <f>IF(ISBLANK(Výsledky!$NB$3),"",Výsledky!NB74)</f>
        <v/>
      </c>
      <c r="BJ68" s="92" t="str">
        <f>IF(ISBLANK(Výsledky!$NI$3),"",Výsledky!NI74)</f>
        <v>-</v>
      </c>
      <c r="BK68" s="92" t="str">
        <f>IF(ISBLANK(Výsledky!$NP$3),"",Výsledky!NP74)</f>
        <v/>
      </c>
      <c r="BL68" s="92" t="str">
        <f>IF(ISBLANK(Výsledky!$NW$3),"",Výsledky!NW74)</f>
        <v>-</v>
      </c>
      <c r="BM68" s="92" t="str">
        <f>IF(ISBLANK(Výsledky!$OD$3),"",Výsledky!OD74)</f>
        <v>-</v>
      </c>
      <c r="BN68" s="92">
        <f>IF(ISBLANK(Výsledky!$OK$3),"",Výsledky!OK74)</f>
        <v>40</v>
      </c>
      <c r="BO68" s="92" t="str">
        <f>IF(ISBLANK(Výsledky!$OR$3),"",Výsledky!OR74)</f>
        <v/>
      </c>
      <c r="BP68" s="92" t="str">
        <f>IF(ISBLANK(Výsledky!$OY$3),"",Výsledky!OY74)</f>
        <v>-</v>
      </c>
      <c r="BQ68" s="92" t="str">
        <f>IF(ISBLANK(Výsledky!$PF$3),"",Výsledky!PF74)</f>
        <v/>
      </c>
      <c r="BR68" s="92" t="str">
        <f>IF(ISBLANK(Výsledky!$PM$3),"",Výsledky!PM74)</f>
        <v>-</v>
      </c>
      <c r="BS68" s="92" t="str">
        <f>IF(ISBLANK(Výsledky!$PT$3),"",Výsledky!PT74)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>
        <f t="shared" ref="DT68:DT81" si="111">IF(ISBLANK(BX68),"",VLOOKUP(BX68,$BE$83:$BV$161,18,FALSE))</f>
        <v>27</v>
      </c>
      <c r="DU68" s="10">
        <f t="shared" ref="DU68:DU81" si="112">IF(ISBLANK(BX68),"",VLOOKUP(BX68,$BF$83:$BV$161,17,FALSE))</f>
        <v>29</v>
      </c>
      <c r="DV68" s="10" t="e">
        <f t="shared" ref="DV68:DV81" si="113">IF(ISBLANK(BX68),"",VLOOKUP(BX68,$BG$83:$BV$161,16,FALSE))</f>
        <v>#N/A</v>
      </c>
      <c r="DW68" s="10">
        <f t="shared" ref="DW68:DW81" si="114">IF(ISBLANK(BX68),"",VLOOKUP(BX68,$BH$83:$BV$161,15,FALSE))</f>
        <v>28</v>
      </c>
      <c r="DX68" s="10" t="e">
        <f t="shared" ref="DX68:DX81" si="115">IF(ISBLANK(BX68),"",VLOOKUP(BX68,$BI$83:$BV$161,14,FALSE))</f>
        <v>#N/A</v>
      </c>
      <c r="DY68" s="10">
        <f t="shared" ref="DY68:DY81" si="116">IF(ISBLANK(BX68),"",VLOOKUP(BX68,$BJ$83:$BV$161,13,FALSE))</f>
        <v>25</v>
      </c>
      <c r="DZ68" s="10" t="e">
        <f t="shared" ref="DZ68:DZ81" si="117">IF(ISBLANK(BX68),"",VLOOKUP(BX68,$BK$83:$BV$161,12,FALSE))</f>
        <v>#N/A</v>
      </c>
      <c r="EA68" s="10">
        <f t="shared" ref="EA68:EA81" si="118">IF(ISBLANK(BX68),"",VLOOKUP(BX68,$BL$83:$BV$161,11,FALSE))</f>
        <v>25</v>
      </c>
      <c r="EB68" s="10">
        <f t="shared" ref="EB68:EB81" si="119">IF(ISBLANK(BX68),"",VLOOKUP(BX68,$BM$83:$BV$161,10,FALSE))</f>
        <v>22</v>
      </c>
      <c r="EC68" s="10">
        <f t="shared" ref="EC68:EC81" si="120">IF(ISBLANK(BX68),"",VLOOKUP(BX68,$BN$83:$BV$161,9,FALSE))</f>
        <v>26</v>
      </c>
      <c r="ED68" s="10" t="e">
        <f t="shared" ref="ED68:ED81" si="121">IF(ISBLANK(BX68),"",VLOOKUP(BX68,$BO$83:$BV$161,8,FALSE))</f>
        <v>#N/A</v>
      </c>
      <c r="EE68" s="10">
        <f t="shared" ref="EE68:EE81" si="122">IF(ISBLANK(BX68),"",VLOOKUP(BX68,$BP$83:$BV$161,7,FALSE))</f>
        <v>24</v>
      </c>
      <c r="EF68" s="10" t="e">
        <f t="shared" ref="EF68:EF81" si="123">IF(ISBLANK(BX68),"",VLOOKUP(BX68,$BQ$83:$BV$161,6,FALSE))</f>
        <v>#N/A</v>
      </c>
      <c r="EG68" s="10">
        <f t="shared" ref="EG68:EG81" si="124">IF(ISBLANK(BX68),"",VLOOKUP(BX68,$BR$83:$BV$161,5,FALSE))</f>
        <v>26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 ht="15" x14ac:dyDescent="0.2">
      <c r="A69" s="1"/>
      <c r="B69" s="117" t="s">
        <v>159</v>
      </c>
      <c r="C69" s="113">
        <f>Tipy!A27</f>
        <v>43</v>
      </c>
      <c r="D69" s="108" t="str">
        <f>IF(Tipy!B27="","",Tipy!B27)</f>
        <v>Jason Giambi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IF(ISBLANK(Výsledky!$I$3),"",Výsledky!I33)</f>
        <v>0</v>
      </c>
      <c r="K69" s="92">
        <f>IF(ISBLANK(Výsledky!$P$3),"",Výsledky!P33)</f>
        <v>20</v>
      </c>
      <c r="L69" s="92">
        <f>IF(ISBLANK(Výsledky!$W$3),"",Výsledky!W33)</f>
        <v>0</v>
      </c>
      <c r="M69" s="92">
        <f>IF(ISBLANK(Výsledky!$AD$3),"",Výsledky!AD33)</f>
        <v>20</v>
      </c>
      <c r="N69" s="92" t="str">
        <f>IF(ISBLANK(Výsledky!$AK$3),"",Výsledky!AK33)</f>
        <v>-</v>
      </c>
      <c r="O69" s="92">
        <f>IF(ISBLANK(Výsledky!$AR$3),"",Výsledky!AR33)</f>
        <v>20</v>
      </c>
      <c r="P69" s="92">
        <f>IF(ISBLANK(Výsledky!$AY$3),"",Výsledky!AY33)</f>
        <v>0</v>
      </c>
      <c r="Q69" s="92" t="str">
        <f>IF(ISBLANK(Výsledky!$BF$3),"",Výsledky!BF33)</f>
        <v>-</v>
      </c>
      <c r="R69" s="92" t="str">
        <f>IF(ISBLANK(Výsledky!$BM$3),"",Výsledky!BM33)</f>
        <v>-</v>
      </c>
      <c r="S69" s="92" t="str">
        <f>IF(ISBLANK(Výsledky!$BT$3),"",Výsledky!BT33)</f>
        <v>-</v>
      </c>
      <c r="T69" s="92" t="str">
        <f>IF(ISBLANK(Výsledky!$CA$3),"",Výsledky!CA33)</f>
        <v>-</v>
      </c>
      <c r="U69" s="92" t="str">
        <f>IF(ISBLANK(Výsledky!$CH$3),"",Výsledky!CH33)</f>
        <v>-</v>
      </c>
      <c r="V69" s="92" t="str">
        <f>IF(ISBLANK(Výsledky!$CO$3),"",Výsledky!CO33)</f>
        <v>-</v>
      </c>
      <c r="W69" s="92" t="str">
        <f>IF(ISBLANK(Výsledky!$CV$3),"",Výsledky!CV33)</f>
        <v>-</v>
      </c>
      <c r="X69" s="92" t="str">
        <f>IF(ISBLANK(Výsledky!$DC$3),"",Výsledky!DC33)</f>
        <v>-</v>
      </c>
      <c r="Y69" s="92" t="str">
        <f>IF(ISBLANK(Výsledky!$DJ$3),"",Výsledky!DJ33)</f>
        <v>-</v>
      </c>
      <c r="Z69" s="92" t="str">
        <f>IF(ISBLANK(Výsledky!$DQ$3),"",Výsledky!DQ33)</f>
        <v>-</v>
      </c>
      <c r="AA69" s="92" t="str">
        <f>IF(ISBLANK(Výsledky!$DX$3),"",Výsledky!DX33)</f>
        <v>-</v>
      </c>
      <c r="AB69" s="92" t="str">
        <f>IF(ISBLANK(Výsledky!$EE$3),"",Výsledky!EE33)</f>
        <v>-</v>
      </c>
      <c r="AC69" s="92" t="str">
        <f>IF(ISBLANK(Výsledky!$EL$3),"",Výsledky!EL33)</f>
        <v>-</v>
      </c>
      <c r="AD69" s="92" t="str">
        <f>IF(ISBLANK(Výsledky!$ES$3),"",Výsledky!ES33)</f>
        <v>-</v>
      </c>
      <c r="AE69" s="92" t="str">
        <f>IF(ISBLANK(Výsledky!$EZ$3),"",Výsledky!EZ33)</f>
        <v>-</v>
      </c>
      <c r="AF69" s="92" t="str">
        <f>IF(ISBLANK(Výsledky!$FG$3),"",Výsledky!FG33)</f>
        <v>-</v>
      </c>
      <c r="AG69" s="92" t="str">
        <f>IF(ISBLANK(Výsledky!$FN$3),"",Výsledky!FN33)</f>
        <v>-</v>
      </c>
      <c r="AH69" s="92" t="str">
        <f>IF(ISBLANK(Výsledky!$FU$3),"",Výsledky!FU33)</f>
        <v>-</v>
      </c>
      <c r="AI69" s="92" t="str">
        <f>IF(ISBLANK(Výsledky!$GB$3),"",Výsledky!GB33)</f>
        <v>-</v>
      </c>
      <c r="AJ69" s="92" t="str">
        <f>IF(ISBLANK(Výsledky!$GI$3),"",Výsledky!GI33)</f>
        <v>-</v>
      </c>
      <c r="AK69" s="92" t="str">
        <f>IF(ISBLANK(Výsledky!$GP$3),"",Výsledky!GP33)</f>
        <v>-</v>
      </c>
      <c r="AL69" s="92" t="str">
        <f>IF(ISBLANK(Výsledky!$GW$3),"",Výsledky!GW33)</f>
        <v>-</v>
      </c>
      <c r="AM69" s="92" t="str">
        <f>IF(ISBLANK(Výsledky!$HD$3),"",Výsledky!HD33)</f>
        <v>-</v>
      </c>
      <c r="AN69" s="92" t="str">
        <f>IF(ISBLANK(Výsledky!$HK$3),"",Výsledky!HK33)</f>
        <v>-</v>
      </c>
      <c r="AO69" s="92" t="str">
        <f>IF(ISBLANK(Výsledky!$HR$3),"",Výsledky!HR33)</f>
        <v>-</v>
      </c>
      <c r="AP69" s="92" t="str">
        <f>IF(ISBLANK(Výsledky!$HY$3),"",Výsledky!HY33)</f>
        <v/>
      </c>
      <c r="AQ69" s="92" t="str">
        <f>IF(ISBLANK(Výsledky!$IF$3),"",Výsledky!IF33)</f>
        <v>-</v>
      </c>
      <c r="AR69" s="92" t="str">
        <f>IF(ISBLANK(Výsledky!$IM$3),"",Výsledky!IM33)</f>
        <v/>
      </c>
      <c r="AS69" s="92" t="str">
        <f>IF(ISBLANK(Výsledky!$IT$3),"",Výsledky!IT33)</f>
        <v>-</v>
      </c>
      <c r="AT69" s="92" t="str">
        <f>IF(ISBLANK(Výsledky!$JA$3),"",Výsledky!JA33)</f>
        <v>-</v>
      </c>
      <c r="AU69" s="92" t="str">
        <f>IF(ISBLANK(Výsledky!$JH$3),"",Výsledky!JH33)</f>
        <v>-</v>
      </c>
      <c r="AV69" s="92" t="str">
        <f>IF(ISBLANK(Výsledky!$JO$3),"",Výsledky!JO33)</f>
        <v>-</v>
      </c>
      <c r="AW69" s="92" t="str">
        <f>IF(ISBLANK(Výsledky!$JV$3),"",Výsledky!JV33)</f>
        <v>-</v>
      </c>
      <c r="AX69" s="92" t="str">
        <f>IF(ISBLANK(Výsledky!$KC$3),"",Výsledky!KC33)</f>
        <v/>
      </c>
      <c r="AY69" s="92" t="str">
        <f>IF(ISBLANK(Výsledky!$KJ$3),"",Výsledky!KJ33)</f>
        <v/>
      </c>
      <c r="AZ69" s="92" t="str">
        <f>IF(ISBLANK(Výsledky!$KQ$3),"",Výsledky!KQ33)</f>
        <v>-</v>
      </c>
      <c r="BA69" s="92" t="str">
        <f>IF(ISBLANK(Výsledky!$KX$3),"",Výsledky!KX33)</f>
        <v>-</v>
      </c>
      <c r="BB69" s="92" t="str">
        <f>IF(ISBLANK(Výsledky!$LE$3),"",Výsledky!LE33)</f>
        <v>-</v>
      </c>
      <c r="BC69" s="92" t="str">
        <f>IF(ISBLANK(Výsledky!$LL$3),"",Výsledky!LL33)</f>
        <v>-</v>
      </c>
      <c r="BD69" s="92" t="str">
        <f>IF(ISBLANK(Výsledky!$LS$3),"",Výsledky!LS33)</f>
        <v/>
      </c>
      <c r="BE69" s="92" t="str">
        <f>IF(ISBLANK(Výsledky!$LZ$3),"",Výsledky!LZ33)</f>
        <v>-</v>
      </c>
      <c r="BF69" s="92" t="str">
        <f>IF(ISBLANK(Výsledky!$MG$3),"",Výsledky!MG33)</f>
        <v>-</v>
      </c>
      <c r="BG69" s="92" t="str">
        <f>IF(ISBLANK(Výsledky!$MN$3),"",Výsledky!MN33)</f>
        <v/>
      </c>
      <c r="BH69" s="92" t="str">
        <f>IF(ISBLANK(Výsledky!$MU$3),"",Výsledky!MU33)</f>
        <v>-</v>
      </c>
      <c r="BI69" s="92" t="str">
        <f>IF(ISBLANK(Výsledky!$NB$3),"",Výsledky!NB33)</f>
        <v/>
      </c>
      <c r="BJ69" s="92" t="str">
        <f>IF(ISBLANK(Výsledky!$NI$3),"",Výsledky!NI33)</f>
        <v>-</v>
      </c>
      <c r="BK69" s="92" t="str">
        <f>IF(ISBLANK(Výsledky!$NP$3),"",Výsledky!NP33)</f>
        <v/>
      </c>
      <c r="BL69" s="92" t="str">
        <f>IF(ISBLANK(Výsledky!$NW$3),"",Výsledky!NW33)</f>
        <v>-</v>
      </c>
      <c r="BM69" s="92" t="str">
        <f>IF(ISBLANK(Výsledky!$OD$3),"",Výsledky!OD33)</f>
        <v>-</v>
      </c>
      <c r="BN69" s="92" t="str">
        <f>IF(ISBLANK(Výsledky!$OK$3),"",Výsledky!OK33)</f>
        <v>-</v>
      </c>
      <c r="BO69" s="92" t="str">
        <f>IF(ISBLANK(Výsledky!$OR$3),"",Výsledky!OR33)</f>
        <v/>
      </c>
      <c r="BP69" s="92" t="str">
        <f>IF(ISBLANK(Výsledky!$OY$3),"",Výsledky!OY33)</f>
        <v>-</v>
      </c>
      <c r="BQ69" s="92" t="str">
        <f>IF(ISBLANK(Výsledky!$PF$3),"",Výsledky!PF33)</f>
        <v/>
      </c>
      <c r="BR69" s="92" t="str">
        <f>IF(ISBLANK(Výsledky!$PM$3),"",Výsledky!PM33)</f>
        <v>-</v>
      </c>
      <c r="BS69" s="92" t="str">
        <f>IF(ISBLANK(Výsledky!$PT$3),"",Výsledky!PT33)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>
        <f t="shared" si="111"/>
        <v>1</v>
      </c>
      <c r="DU69" s="10">
        <f t="shared" si="112"/>
        <v>1</v>
      </c>
      <c r="DV69" s="10" t="e">
        <f t="shared" si="113"/>
        <v>#N/A</v>
      </c>
      <c r="DW69" s="10">
        <f t="shared" si="114"/>
        <v>1</v>
      </c>
      <c r="DX69" s="10" t="e">
        <f t="shared" si="115"/>
        <v>#N/A</v>
      </c>
      <c r="DY69" s="10">
        <f t="shared" si="116"/>
        <v>2</v>
      </c>
      <c r="DZ69" s="10" t="e">
        <f t="shared" si="117"/>
        <v>#N/A</v>
      </c>
      <c r="EA69" s="10">
        <f t="shared" si="118"/>
        <v>2</v>
      </c>
      <c r="EB69" s="10">
        <f t="shared" si="119"/>
        <v>2</v>
      </c>
      <c r="EC69" s="10">
        <f t="shared" si="120"/>
        <v>2</v>
      </c>
      <c r="ED69" s="10" t="e">
        <f t="shared" si="121"/>
        <v>#N/A</v>
      </c>
      <c r="EE69" s="10">
        <f t="shared" si="122"/>
        <v>2</v>
      </c>
      <c r="EF69" s="10" t="e">
        <f t="shared" si="123"/>
        <v>#N/A</v>
      </c>
      <c r="EG69" s="10">
        <f t="shared" si="124"/>
        <v>2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 ht="15" x14ac:dyDescent="0.2">
      <c r="A70" s="1"/>
      <c r="B70" s="117" t="s">
        <v>160</v>
      </c>
      <c r="C70" s="113">
        <f>Tipy!A8</f>
        <v>48</v>
      </c>
      <c r="D70" s="108" t="str">
        <f>IF(Tipy!B8="","",Tipy!B8)</f>
        <v>Arnošt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60</v>
      </c>
      <c r="G70" s="90">
        <f>IF(ISBLANK(Výsledky!$BF$3),"-",SUM(Q70,V70,X70,S70,AB70,AD70,AU70,BA70,BG70,BI70,BO70,BQ70,BU70))</f>
        <v>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>
        <f>IF(ISBLANK(Výsledky!$I$3),"",Výsledky!I14)</f>
        <v>0</v>
      </c>
      <c r="K70" s="92">
        <f>IF(ISBLANK(Výsledky!$P$3),"",Výsledky!P14)</f>
        <v>10</v>
      </c>
      <c r="L70" s="92">
        <f>IF(ISBLANK(Výsledky!$W$3),"",Výsledky!W14)</f>
        <v>30</v>
      </c>
      <c r="M70" s="92">
        <f>IF(ISBLANK(Výsledky!$AD$3),"",Výsledky!AD14)</f>
        <v>10</v>
      </c>
      <c r="N70" s="92" t="str">
        <f>IF(ISBLANK(Výsledky!$AK$3),"",Výsledky!AK14)</f>
        <v>-</v>
      </c>
      <c r="O70" s="92">
        <f>IF(ISBLANK(Výsledky!$AR$3),"",Výsledky!AR14)</f>
        <v>10</v>
      </c>
      <c r="P70" s="92" t="str">
        <f>IF(ISBLANK(Výsledky!$AY$3),"",Výsledky!AY14)</f>
        <v>-</v>
      </c>
      <c r="Q70" s="92" t="str">
        <f>IF(ISBLANK(Výsledky!$BF$3),"",Výsledky!BF14)</f>
        <v>-</v>
      </c>
      <c r="R70" s="92" t="str">
        <f>IF(ISBLANK(Výsledky!$BM$3),"",Výsledky!BM14)</f>
        <v>-</v>
      </c>
      <c r="S70" s="92" t="str">
        <f>IF(ISBLANK(Výsledky!$BT$3),"",Výsledky!BT14)</f>
        <v>-</v>
      </c>
      <c r="T70" s="92" t="str">
        <f>IF(ISBLANK(Výsledky!$CA$3),"",Výsledky!CA14)</f>
        <v>-</v>
      </c>
      <c r="U70" s="92" t="str">
        <f>IF(ISBLANK(Výsledky!$CH$3),"",Výsledky!CH14)</f>
        <v>-</v>
      </c>
      <c r="V70" s="92" t="str">
        <f>IF(ISBLANK(Výsledky!$CO$3),"",Výsledky!CO14)</f>
        <v>-</v>
      </c>
      <c r="W70" s="92" t="str">
        <f>IF(ISBLANK(Výsledky!$CV$3),"",Výsledky!CV14)</f>
        <v>-</v>
      </c>
      <c r="X70" s="92" t="str">
        <f>IF(ISBLANK(Výsledky!$DC$3),"",Výsledky!DC14)</f>
        <v>-</v>
      </c>
      <c r="Y70" s="92" t="str">
        <f>IF(ISBLANK(Výsledky!$DJ$3),"",Výsledky!DJ14)</f>
        <v>-</v>
      </c>
      <c r="Z70" s="92" t="str">
        <f>IF(ISBLANK(Výsledky!$DQ$3),"",Výsledky!DQ14)</f>
        <v>-</v>
      </c>
      <c r="AA70" s="92" t="str">
        <f>IF(ISBLANK(Výsledky!$DX$3),"",Výsledky!DX14)</f>
        <v>-</v>
      </c>
      <c r="AB70" s="92" t="str">
        <f>IF(ISBLANK(Výsledky!$EE$3),"",Výsledky!EE14)</f>
        <v>-</v>
      </c>
      <c r="AC70" s="92" t="str">
        <f>IF(ISBLANK(Výsledky!$EL$3),"",Výsledky!EL14)</f>
        <v>-</v>
      </c>
      <c r="AD70" s="92" t="str">
        <f>IF(ISBLANK(Výsledky!$ES$3),"",Výsledky!ES14)</f>
        <v>-</v>
      </c>
      <c r="AE70" s="92" t="str">
        <f>IF(ISBLANK(Výsledky!$EZ$3),"",Výsledky!EZ14)</f>
        <v>-</v>
      </c>
      <c r="AF70" s="92" t="str">
        <f>IF(ISBLANK(Výsledky!$FG$3),"",Výsledky!FG14)</f>
        <v>-</v>
      </c>
      <c r="AG70" s="92" t="str">
        <f>IF(ISBLANK(Výsledky!$FN$3),"",Výsledky!FN14)</f>
        <v>-</v>
      </c>
      <c r="AH70" s="92" t="str">
        <f>IF(ISBLANK(Výsledky!$FU$3),"",Výsledky!FU14)</f>
        <v>-</v>
      </c>
      <c r="AI70" s="92" t="str">
        <f>IF(ISBLANK(Výsledky!$GB$3),"",Výsledky!GB14)</f>
        <v>-</v>
      </c>
      <c r="AJ70" s="92" t="str">
        <f>IF(ISBLANK(Výsledky!$GI$3),"",Výsledky!GI14)</f>
        <v>-</v>
      </c>
      <c r="AK70" s="92" t="str">
        <f>IF(ISBLANK(Výsledky!$GP$3),"",Výsledky!GP14)</f>
        <v>-</v>
      </c>
      <c r="AL70" s="92" t="str">
        <f>IF(ISBLANK(Výsledky!$GW$3),"",Výsledky!GW14)</f>
        <v>-</v>
      </c>
      <c r="AM70" s="92" t="str">
        <f>IF(ISBLANK(Výsledky!$HD$3),"",Výsledky!HD14)</f>
        <v>-</v>
      </c>
      <c r="AN70" s="92" t="str">
        <f>IF(ISBLANK(Výsledky!$HK$3),"",Výsledky!HK14)</f>
        <v>-</v>
      </c>
      <c r="AO70" s="92" t="str">
        <f>IF(ISBLANK(Výsledky!$HR$3),"",Výsledky!HR14)</f>
        <v>-</v>
      </c>
      <c r="AP70" s="92" t="str">
        <f>IF(ISBLANK(Výsledky!$HY$3),"",Výsledky!HY14)</f>
        <v/>
      </c>
      <c r="AQ70" s="92" t="str">
        <f>IF(ISBLANK(Výsledky!$IF$3),"",Výsledky!IF14)</f>
        <v>-</v>
      </c>
      <c r="AR70" s="92" t="str">
        <f>IF(ISBLANK(Výsledky!$IM$3),"",Výsledky!IM14)</f>
        <v/>
      </c>
      <c r="AS70" s="92" t="str">
        <f>IF(ISBLANK(Výsledky!$IT$3),"",Výsledky!IT14)</f>
        <v>-</v>
      </c>
      <c r="AT70" s="92" t="str">
        <f>IF(ISBLANK(Výsledky!$JA$3),"",Výsledky!JA14)</f>
        <v>-</v>
      </c>
      <c r="AU70" s="92" t="str">
        <f>IF(ISBLANK(Výsledky!$JH$3),"",Výsledky!JH14)</f>
        <v>-</v>
      </c>
      <c r="AV70" s="92" t="str">
        <f>IF(ISBLANK(Výsledky!$JO$3),"",Výsledky!JO14)</f>
        <v>-</v>
      </c>
      <c r="AW70" s="92" t="str">
        <f>IF(ISBLANK(Výsledky!$JV$3),"",Výsledky!JV14)</f>
        <v>-</v>
      </c>
      <c r="AX70" s="92" t="str">
        <f>IF(ISBLANK(Výsledky!$KC$3),"",Výsledky!KC14)</f>
        <v/>
      </c>
      <c r="AY70" s="92" t="str">
        <f>IF(ISBLANK(Výsledky!$KJ$3),"",Výsledky!KJ14)</f>
        <v/>
      </c>
      <c r="AZ70" s="92" t="str">
        <f>IF(ISBLANK(Výsledky!$KQ$3),"",Výsledky!KQ14)</f>
        <v>-</v>
      </c>
      <c r="BA70" s="92" t="str">
        <f>IF(ISBLANK(Výsledky!$KX$3),"",Výsledky!KX14)</f>
        <v>-</v>
      </c>
      <c r="BB70" s="92" t="str">
        <f>IF(ISBLANK(Výsledky!$LE$3),"",Výsledky!LE14)</f>
        <v>-</v>
      </c>
      <c r="BC70" s="92" t="str">
        <f>IF(ISBLANK(Výsledky!$LL$3),"",Výsledky!LL14)</f>
        <v>-</v>
      </c>
      <c r="BD70" s="92" t="str">
        <f>IF(ISBLANK(Výsledky!$LS$3),"",Výsledky!LS14)</f>
        <v/>
      </c>
      <c r="BE70" s="92" t="str">
        <f>IF(ISBLANK(Výsledky!$LZ$3),"",Výsledky!LZ14)</f>
        <v>-</v>
      </c>
      <c r="BF70" s="92" t="str">
        <f>IF(ISBLANK(Výsledky!$MG$3),"",Výsledky!MG14)</f>
        <v>-</v>
      </c>
      <c r="BG70" s="92" t="str">
        <f>IF(ISBLANK(Výsledky!$MN$3),"",Výsledky!MN14)</f>
        <v/>
      </c>
      <c r="BH70" s="92" t="str">
        <f>IF(ISBLANK(Výsledky!$MU$3),"",Výsledky!MU14)</f>
        <v>-</v>
      </c>
      <c r="BI70" s="92" t="str">
        <f>IF(ISBLANK(Výsledky!$NB$3),"",Výsledky!NB14)</f>
        <v/>
      </c>
      <c r="BJ70" s="92" t="str">
        <f>IF(ISBLANK(Výsledky!$NI$3),"",Výsledky!NI14)</f>
        <v>-</v>
      </c>
      <c r="BK70" s="92" t="str">
        <f>IF(ISBLANK(Výsledky!$NP$3),"",Výsledky!NP14)</f>
        <v/>
      </c>
      <c r="BL70" s="92" t="str">
        <f>IF(ISBLANK(Výsledky!$NW$3),"",Výsledky!NW14)</f>
        <v>-</v>
      </c>
      <c r="BM70" s="92" t="str">
        <f>IF(ISBLANK(Výsledky!$OD$3),"",Výsledky!OD14)</f>
        <v>-</v>
      </c>
      <c r="BN70" s="92" t="str">
        <f>IF(ISBLANK(Výsledky!$OK$3),"",Výsledky!OK14)</f>
        <v>-</v>
      </c>
      <c r="BO70" s="92" t="str">
        <f>IF(ISBLANK(Výsledky!$OR$3),"",Výsledky!OR14)</f>
        <v/>
      </c>
      <c r="BP70" s="92" t="str">
        <f>IF(ISBLANK(Výsledky!$OY$3),"",Výsledky!OY14)</f>
        <v>-</v>
      </c>
      <c r="BQ70" s="92" t="str">
        <f>IF(ISBLANK(Výsledky!$PF$3),"",Výsledky!PF14)</f>
        <v/>
      </c>
      <c r="BR70" s="92" t="str">
        <f>IF(ISBLANK(Výsledky!$PM$3),"",Výsledky!PM14)</f>
        <v>-</v>
      </c>
      <c r="BS70" s="92" t="str">
        <f>IF(ISBLANK(Výsledky!$PT$3),"",Výsledky!PT14)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>
        <f t="shared" si="111"/>
        <v>54</v>
      </c>
      <c r="DU70" s="10">
        <f t="shared" si="112"/>
        <v>54</v>
      </c>
      <c r="DV70" s="10" t="e">
        <f t="shared" si="113"/>
        <v>#N/A</v>
      </c>
      <c r="DW70" s="10">
        <f t="shared" si="114"/>
        <v>54</v>
      </c>
      <c r="DX70" s="10" t="e">
        <f t="shared" si="115"/>
        <v>#N/A</v>
      </c>
      <c r="DY70" s="10">
        <f t="shared" si="116"/>
        <v>54</v>
      </c>
      <c r="DZ70" s="10" t="e">
        <f t="shared" si="117"/>
        <v>#N/A</v>
      </c>
      <c r="EA70" s="10">
        <f t="shared" si="118"/>
        <v>54</v>
      </c>
      <c r="EB70" s="10">
        <f t="shared" si="119"/>
        <v>54</v>
      </c>
      <c r="EC70" s="10">
        <f t="shared" si="120"/>
        <v>55</v>
      </c>
      <c r="ED70" s="10" t="e">
        <f t="shared" si="121"/>
        <v>#N/A</v>
      </c>
      <c r="EE70" s="10">
        <f t="shared" si="122"/>
        <v>55</v>
      </c>
      <c r="EF70" s="10" t="e">
        <f t="shared" si="123"/>
        <v>#N/A</v>
      </c>
      <c r="EG70" s="10">
        <f t="shared" si="124"/>
        <v>55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 ht="15" x14ac:dyDescent="0.2">
      <c r="A71" s="1"/>
      <c r="B71" s="117" t="s">
        <v>161</v>
      </c>
      <c r="C71" s="113">
        <f>Tipy!A19</f>
        <v>77</v>
      </c>
      <c r="D71" s="108" t="str">
        <f>IF(Tipy!B19="","",Tipy!B19)</f>
        <v>emdzej</v>
      </c>
      <c r="E71" s="109">
        <f>SUM(F71:J71)</f>
        <v>60</v>
      </c>
      <c r="F71" s="104">
        <f>IF(ISBLANK(Výsledky!$I$3),"-",SUM(K71:P71,R71,T71:U71,W71,Y71:AA71,AC71,AE71,AG71,AI71:AK71,AN71:AO71,AS71:AT71,AV71:AW71,AZ71,BB71:BC71,BE71:BF71,BH71,BJ71,BL71:BN71,BP71,BR71:BS71))</f>
        <v>40</v>
      </c>
      <c r="G71" s="90">
        <f>IF(ISBLANK(Výsledky!$BF$3),"-",SUM(Q71,V71,X71,S71,AB71,AD71,AU71,BA71,BG71,BI71,BO71,BQ71,BU71))</f>
        <v>20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 t="str">
        <f>IF(ISBLANK(Výsledky!$I$3),"",Výsledky!I25)</f>
        <v>-</v>
      </c>
      <c r="K71" s="92" t="str">
        <f>IF(ISBLANK(Výsledky!$P$3),"",Výsledky!P25)</f>
        <v>-</v>
      </c>
      <c r="L71" s="92">
        <f>IF(ISBLANK(Výsledky!$W$3),"",Výsledky!W25)</f>
        <v>0</v>
      </c>
      <c r="M71" s="92" t="str">
        <f>IF(ISBLANK(Výsledky!$AD$3),"",Výsledky!AD25)</f>
        <v>-</v>
      </c>
      <c r="N71" s="92">
        <f>IF(ISBLANK(Výsledky!$AK$3),"",Výsledky!AK25)</f>
        <v>40</v>
      </c>
      <c r="O71" s="92" t="str">
        <f>IF(ISBLANK(Výsledky!$AR$3),"",Výsledky!AR25)</f>
        <v>-</v>
      </c>
      <c r="P71" s="92" t="str">
        <f>IF(ISBLANK(Výsledky!$AY$3),"",Výsledky!AY25)</f>
        <v>-</v>
      </c>
      <c r="Q71" s="92">
        <f>IF(ISBLANK(Výsledky!$BF$3),"",Výsledky!BF25)</f>
        <v>20</v>
      </c>
      <c r="R71" s="92" t="str">
        <f>IF(ISBLANK(Výsledky!$BM$3),"",Výsledky!BM25)</f>
        <v>-</v>
      </c>
      <c r="S71" s="92" t="str">
        <f>IF(ISBLANK(Výsledky!$BT$3),"",Výsledky!BT25)</f>
        <v>-</v>
      </c>
      <c r="T71" s="92" t="str">
        <f>IF(ISBLANK(Výsledky!$CA$3),"",Výsledky!CA25)</f>
        <v>-</v>
      </c>
      <c r="U71" s="92" t="str">
        <f>IF(ISBLANK(Výsledky!$CH$3),"",Výsledky!CH25)</f>
        <v>-</v>
      </c>
      <c r="V71" s="92" t="str">
        <f>IF(ISBLANK(Výsledky!$CO$3),"",Výsledky!CO25)</f>
        <v>-</v>
      </c>
      <c r="W71" s="92" t="str">
        <f>IF(ISBLANK(Výsledky!$CV$3),"",Výsledky!CV25)</f>
        <v>-</v>
      </c>
      <c r="X71" s="92" t="str">
        <f>IF(ISBLANK(Výsledky!$DC$3),"",Výsledky!DC25)</f>
        <v>-</v>
      </c>
      <c r="Y71" s="92" t="str">
        <f>IF(ISBLANK(Výsledky!$DJ$3),"",Výsledky!DJ25)</f>
        <v>-</v>
      </c>
      <c r="Z71" s="92" t="str">
        <f>IF(ISBLANK(Výsledky!$DQ$3),"",Výsledky!DQ25)</f>
        <v>-</v>
      </c>
      <c r="AA71" s="92" t="str">
        <f>IF(ISBLANK(Výsledky!$DX$3),"",Výsledky!DX25)</f>
        <v>-</v>
      </c>
      <c r="AB71" s="92" t="str">
        <f>IF(ISBLANK(Výsledky!$EE$3),"",Výsledky!EE25)</f>
        <v>-</v>
      </c>
      <c r="AC71" s="92" t="str">
        <f>IF(ISBLANK(Výsledky!$EL$3),"",Výsledky!EL25)</f>
        <v>-</v>
      </c>
      <c r="AD71" s="92" t="str">
        <f>IF(ISBLANK(Výsledky!$ES$3),"",Výsledky!ES25)</f>
        <v>-</v>
      </c>
      <c r="AE71" s="92" t="str">
        <f>IF(ISBLANK(Výsledky!$EZ$3),"",Výsledky!EZ25)</f>
        <v>-</v>
      </c>
      <c r="AF71" s="92">
        <f>IF(ISBLANK(Výsledky!$FG$3),"",Výsledky!FG25)</f>
        <v>0</v>
      </c>
      <c r="AG71" s="92" t="str">
        <f>IF(ISBLANK(Výsledky!$FN$3),"",Výsledky!FN25)</f>
        <v>-</v>
      </c>
      <c r="AH71" s="92" t="str">
        <f>IF(ISBLANK(Výsledky!$FU$3),"",Výsledky!FU25)</f>
        <v>-</v>
      </c>
      <c r="AI71" s="92" t="str">
        <f>IF(ISBLANK(Výsledky!$GB$3),"",Výsledky!GB25)</f>
        <v>-</v>
      </c>
      <c r="AJ71" s="92" t="str">
        <f>IF(ISBLANK(Výsledky!$GI$3),"",Výsledky!GI25)</f>
        <v>-</v>
      </c>
      <c r="AK71" s="92" t="str">
        <f>IF(ISBLANK(Výsledky!$GP$3),"",Výsledky!GP25)</f>
        <v>-</v>
      </c>
      <c r="AL71" s="92" t="str">
        <f>IF(ISBLANK(Výsledky!$GW$3),"",Výsledky!GW25)</f>
        <v>-</v>
      </c>
      <c r="AM71" s="92">
        <f>IF(ISBLANK(Výsledky!$HD$3),"",Výsledky!HD25)</f>
        <v>0</v>
      </c>
      <c r="AN71" s="92" t="str">
        <f>IF(ISBLANK(Výsledky!$HK$3),"",Výsledky!HK25)</f>
        <v>-</v>
      </c>
      <c r="AO71" s="92" t="str">
        <f>IF(ISBLANK(Výsledky!$HR$3),"",Výsledky!HR25)</f>
        <v>-</v>
      </c>
      <c r="AP71" s="92" t="str">
        <f>IF(ISBLANK(Výsledky!$HY$3),"",Výsledky!HY25)</f>
        <v/>
      </c>
      <c r="AQ71" s="92" t="str">
        <f>IF(ISBLANK(Výsledky!$IF$3),"",Výsledky!IF25)</f>
        <v>-</v>
      </c>
      <c r="AR71" s="92" t="str">
        <f>IF(ISBLANK(Výsledky!$IM$3),"",Výsledky!IM25)</f>
        <v/>
      </c>
      <c r="AS71" s="92" t="str">
        <f>IF(ISBLANK(Výsledky!$IT$3),"",Výsledky!IT25)</f>
        <v>-</v>
      </c>
      <c r="AT71" s="92" t="str">
        <f>IF(ISBLANK(Výsledky!$JA$3),"",Výsledky!JA25)</f>
        <v>-</v>
      </c>
      <c r="AU71" s="92" t="str">
        <f>IF(ISBLANK(Výsledky!$JH$3),"",Výsledky!JH25)</f>
        <v>-</v>
      </c>
      <c r="AV71" s="92" t="str">
        <f>IF(ISBLANK(Výsledky!$JO$3),"",Výsledky!JO25)</f>
        <v>-</v>
      </c>
      <c r="AW71" s="92" t="str">
        <f>IF(ISBLANK(Výsledky!$JV$3),"",Výsledky!JV25)</f>
        <v>-</v>
      </c>
      <c r="AX71" s="92" t="str">
        <f>IF(ISBLANK(Výsledky!$KC$3),"",Výsledky!KC25)</f>
        <v/>
      </c>
      <c r="AY71" s="92" t="str">
        <f>IF(ISBLANK(Výsledky!$KJ$3),"",Výsledky!KJ25)</f>
        <v/>
      </c>
      <c r="AZ71" s="92" t="str">
        <f>IF(ISBLANK(Výsledky!$KQ$3),"",Výsledky!KQ25)</f>
        <v>-</v>
      </c>
      <c r="BA71" s="92" t="str">
        <f>IF(ISBLANK(Výsledky!$KX$3),"",Výsledky!KX25)</f>
        <v>-</v>
      </c>
      <c r="BB71" s="92" t="str">
        <f>IF(ISBLANK(Výsledky!$LE$3),"",Výsledky!LE25)</f>
        <v>-</v>
      </c>
      <c r="BC71" s="92" t="str">
        <f>IF(ISBLANK(Výsledky!$LL$3),"",Výsledky!LL25)</f>
        <v>-</v>
      </c>
      <c r="BD71" s="92" t="str">
        <f>IF(ISBLANK(Výsledky!$LS$3),"",Výsledky!LS25)</f>
        <v/>
      </c>
      <c r="BE71" s="92" t="str">
        <f>IF(ISBLANK(Výsledky!$LZ$3),"",Výsledky!LZ25)</f>
        <v>-</v>
      </c>
      <c r="BF71" s="92" t="str">
        <f>IF(ISBLANK(Výsledky!$MG$3),"",Výsledky!MG25)</f>
        <v>-</v>
      </c>
      <c r="BG71" s="92" t="str">
        <f>IF(ISBLANK(Výsledky!$MN$3),"",Výsledky!MN25)</f>
        <v/>
      </c>
      <c r="BH71" s="92" t="str">
        <f>IF(ISBLANK(Výsledky!$MU$3),"",Výsledky!MU25)</f>
        <v>-</v>
      </c>
      <c r="BI71" s="92" t="str">
        <f>IF(ISBLANK(Výsledky!$NB$3),"",Výsledky!NB25)</f>
        <v/>
      </c>
      <c r="BJ71" s="92" t="str">
        <f>IF(ISBLANK(Výsledky!$NI$3),"",Výsledky!NI25)</f>
        <v>-</v>
      </c>
      <c r="BK71" s="92" t="str">
        <f>IF(ISBLANK(Výsledky!$NP$3),"",Výsledky!NP25)</f>
        <v/>
      </c>
      <c r="BL71" s="92" t="str">
        <f>IF(ISBLANK(Výsledky!$NW$3),"",Výsledky!NW25)</f>
        <v>-</v>
      </c>
      <c r="BM71" s="92" t="str">
        <f>IF(ISBLANK(Výsledky!$OD$3),"",Výsledky!OD25)</f>
        <v>-</v>
      </c>
      <c r="BN71" s="92" t="str">
        <f>IF(ISBLANK(Výsledky!$OK$3),"",Výsledky!OK25)</f>
        <v>-</v>
      </c>
      <c r="BO71" s="92" t="str">
        <f>IF(ISBLANK(Výsledky!$OR$3),"",Výsledky!OR25)</f>
        <v/>
      </c>
      <c r="BP71" s="92" t="str">
        <f>IF(ISBLANK(Výsledky!$OY$3),"",Výsledky!OY25)</f>
        <v>-</v>
      </c>
      <c r="BQ71" s="92" t="str">
        <f>IF(ISBLANK(Výsledky!$PF$3),"",Výsledky!PF25)</f>
        <v/>
      </c>
      <c r="BR71" s="92" t="str">
        <f>IF(ISBLANK(Výsledky!$PM$3),"",Výsledky!PM25)</f>
        <v>-</v>
      </c>
      <c r="BS71" s="92" t="str">
        <f>IF(ISBLANK(Výsledky!$PT$3),"",Výsledky!PT25)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>
        <f t="shared" si="111"/>
        <v>46</v>
      </c>
      <c r="DU71" s="10">
        <f t="shared" si="112"/>
        <v>46</v>
      </c>
      <c r="DV71" s="10" t="e">
        <f t="shared" si="113"/>
        <v>#N/A</v>
      </c>
      <c r="DW71" s="10">
        <f t="shared" si="114"/>
        <v>46</v>
      </c>
      <c r="DX71" s="10" t="e">
        <f t="shared" si="115"/>
        <v>#N/A</v>
      </c>
      <c r="DY71" s="10">
        <f t="shared" si="116"/>
        <v>46</v>
      </c>
      <c r="DZ71" s="10" t="e">
        <f t="shared" si="117"/>
        <v>#N/A</v>
      </c>
      <c r="EA71" s="10">
        <f t="shared" si="118"/>
        <v>46</v>
      </c>
      <c r="EB71" s="10">
        <f t="shared" si="119"/>
        <v>46</v>
      </c>
      <c r="EC71" s="10">
        <f t="shared" si="120"/>
        <v>46</v>
      </c>
      <c r="ED71" s="10" t="e">
        <f t="shared" si="121"/>
        <v>#N/A</v>
      </c>
      <c r="EE71" s="10">
        <f t="shared" si="122"/>
        <v>46</v>
      </c>
      <c r="EF71" s="10" t="e">
        <f t="shared" si="123"/>
        <v>#N/A</v>
      </c>
      <c r="EG71" s="10">
        <f t="shared" si="124"/>
        <v>46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 ht="15" x14ac:dyDescent="0.2">
      <c r="A72" s="1"/>
      <c r="B72" s="117" t="s">
        <v>162</v>
      </c>
      <c r="C72" s="113">
        <f>Tipy!A66</f>
        <v>46</v>
      </c>
      <c r="D72" s="108" t="str">
        <f>IF(Tipy!B66="","",Tipy!B66)</f>
        <v>Shakalosos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20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>
        <f>IF(ISBLANK(Výsledky!$I$3),"",Výsledky!I72)</f>
        <v>20</v>
      </c>
      <c r="K72" s="92">
        <f>IF(ISBLANK(Výsledky!$P$3),"",Výsledky!P72)</f>
        <v>20</v>
      </c>
      <c r="L72" s="92">
        <f>IF(ISBLANK(Výsledky!$W$3),"",Výsledky!W72)</f>
        <v>0</v>
      </c>
      <c r="M72" s="92">
        <f>IF(ISBLANK(Výsledky!$AD$3),"",Výsledky!AD72)</f>
        <v>0</v>
      </c>
      <c r="N72" s="92" t="str">
        <f>IF(ISBLANK(Výsledky!$AK$3),"",Výsledky!AK72)</f>
        <v>-</v>
      </c>
      <c r="O72" s="92" t="str">
        <f>IF(ISBLANK(Výsledky!$AR$3),"",Výsledky!AR72)</f>
        <v>-</v>
      </c>
      <c r="P72" s="92" t="str">
        <f>IF(ISBLANK(Výsledky!$AY$3),"",Výsledky!AY72)</f>
        <v>-</v>
      </c>
      <c r="Q72" s="92" t="str">
        <f>IF(ISBLANK(Výsledky!$BF$3),"",Výsledky!BF72)</f>
        <v>-</v>
      </c>
      <c r="R72" s="92" t="str">
        <f>IF(ISBLANK(Výsledky!$BM$3),"",Výsledky!BM72)</f>
        <v>-</v>
      </c>
      <c r="S72" s="92" t="str">
        <f>IF(ISBLANK(Výsledky!$BT$3),"",Výsledky!BT72)</f>
        <v>-</v>
      </c>
      <c r="T72" s="92" t="str">
        <f>IF(ISBLANK(Výsledky!$CA$3),"",Výsledky!CA72)</f>
        <v>-</v>
      </c>
      <c r="U72" s="92" t="str">
        <f>IF(ISBLANK(Výsledky!$CH$3),"",Výsledky!CH72)</f>
        <v>-</v>
      </c>
      <c r="V72" s="92" t="str">
        <f>IF(ISBLANK(Výsledky!$CO$3),"",Výsledky!CO72)</f>
        <v>-</v>
      </c>
      <c r="W72" s="92" t="str">
        <f>IF(ISBLANK(Výsledky!$CV$3),"",Výsledky!CV72)</f>
        <v>-</v>
      </c>
      <c r="X72" s="92" t="str">
        <f>IF(ISBLANK(Výsledky!$DC$3),"",Výsledky!DC72)</f>
        <v>-</v>
      </c>
      <c r="Y72" s="92" t="str">
        <f>IF(ISBLANK(Výsledky!$DJ$3),"",Výsledky!DJ72)</f>
        <v>-</v>
      </c>
      <c r="Z72" s="92" t="str">
        <f>IF(ISBLANK(Výsledky!$DQ$3),"",Výsledky!DQ72)</f>
        <v>-</v>
      </c>
      <c r="AA72" s="92" t="str">
        <f>IF(ISBLANK(Výsledky!$DX$3),"",Výsledky!DX72)</f>
        <v>-</v>
      </c>
      <c r="AB72" s="92" t="str">
        <f>IF(ISBLANK(Výsledky!$EE$3),"",Výsledky!EE72)</f>
        <v>-</v>
      </c>
      <c r="AC72" s="92" t="str">
        <f>IF(ISBLANK(Výsledky!$EL$3),"",Výsledky!EL72)</f>
        <v>-</v>
      </c>
      <c r="AD72" s="92" t="str">
        <f>IF(ISBLANK(Výsledky!$ES$3),"",Výsledky!ES72)</f>
        <v>-</v>
      </c>
      <c r="AE72" s="92" t="str">
        <f>IF(ISBLANK(Výsledky!$EZ$3),"",Výsledky!EZ72)</f>
        <v>-</v>
      </c>
      <c r="AF72" s="92" t="str">
        <f>IF(ISBLANK(Výsledky!$FG$3),"",Výsledky!FG72)</f>
        <v>-</v>
      </c>
      <c r="AG72" s="92" t="str">
        <f>IF(ISBLANK(Výsledky!$FN$3),"",Výsledky!FN72)</f>
        <v>-</v>
      </c>
      <c r="AH72" s="92" t="str">
        <f>IF(ISBLANK(Výsledky!$FU$3),"",Výsledky!FU72)</f>
        <v>-</v>
      </c>
      <c r="AI72" s="92" t="str">
        <f>IF(ISBLANK(Výsledky!$GB$3),"",Výsledky!GB72)</f>
        <v>-</v>
      </c>
      <c r="AJ72" s="92" t="str">
        <f>IF(ISBLANK(Výsledky!$GI$3),"",Výsledky!GI72)</f>
        <v>-</v>
      </c>
      <c r="AK72" s="92" t="str">
        <f>IF(ISBLANK(Výsledky!$GP$3),"",Výsledky!GP72)</f>
        <v>-</v>
      </c>
      <c r="AL72" s="92" t="str">
        <f>IF(ISBLANK(Výsledky!$GW$3),"",Výsledky!GW72)</f>
        <v>-</v>
      </c>
      <c r="AM72" s="92" t="str">
        <f>IF(ISBLANK(Výsledky!$HD$3),"",Výsledky!HD72)</f>
        <v>-</v>
      </c>
      <c r="AN72" s="92" t="str">
        <f>IF(ISBLANK(Výsledky!$HK$3),"",Výsledky!HK72)</f>
        <v>-</v>
      </c>
      <c r="AO72" s="92" t="str">
        <f>IF(ISBLANK(Výsledky!$HR$3),"",Výsledky!HR72)</f>
        <v>-</v>
      </c>
      <c r="AP72" s="92" t="str">
        <f>IF(ISBLANK(Výsledky!$HY$3),"",Výsledky!HY72)</f>
        <v/>
      </c>
      <c r="AQ72" s="92" t="str">
        <f>IF(ISBLANK(Výsledky!$IF$3),"",Výsledky!IF72)</f>
        <v>-</v>
      </c>
      <c r="AR72" s="92" t="str">
        <f>IF(ISBLANK(Výsledky!$IM$3),"",Výsledky!IM72)</f>
        <v/>
      </c>
      <c r="AS72" s="92" t="str">
        <f>IF(ISBLANK(Výsledky!$IT$3),"",Výsledky!IT72)</f>
        <v>-</v>
      </c>
      <c r="AT72" s="92" t="str">
        <f>IF(ISBLANK(Výsledky!$JA$3),"",Výsledky!JA72)</f>
        <v>-</v>
      </c>
      <c r="AU72" s="92" t="str">
        <f>IF(ISBLANK(Výsledky!$JH$3),"",Výsledky!JH72)</f>
        <v>-</v>
      </c>
      <c r="AV72" s="92" t="str">
        <f>IF(ISBLANK(Výsledky!$JO$3),"",Výsledky!JO72)</f>
        <v>-</v>
      </c>
      <c r="AW72" s="92" t="str">
        <f>IF(ISBLANK(Výsledky!$JV$3),"",Výsledky!JV72)</f>
        <v>-</v>
      </c>
      <c r="AX72" s="92" t="str">
        <f>IF(ISBLANK(Výsledky!$KC$3),"",Výsledky!KC72)</f>
        <v/>
      </c>
      <c r="AY72" s="92" t="str">
        <f>IF(ISBLANK(Výsledky!$KJ$3),"",Výsledky!KJ72)</f>
        <v/>
      </c>
      <c r="AZ72" s="92" t="str">
        <f>IF(ISBLANK(Výsledky!$KQ$3),"",Výsledky!KQ72)</f>
        <v>-</v>
      </c>
      <c r="BA72" s="92" t="str">
        <f>IF(ISBLANK(Výsledky!$KX$3),"",Výsledky!KX72)</f>
        <v>-</v>
      </c>
      <c r="BB72" s="92" t="str">
        <f>IF(ISBLANK(Výsledky!$LE$3),"",Výsledky!LE72)</f>
        <v>-</v>
      </c>
      <c r="BC72" s="92" t="str">
        <f>IF(ISBLANK(Výsledky!$LL$3),"",Výsledky!LL72)</f>
        <v>-</v>
      </c>
      <c r="BD72" s="92" t="str">
        <f>IF(ISBLANK(Výsledky!$LS$3),"",Výsledky!LS72)</f>
        <v/>
      </c>
      <c r="BE72" s="92" t="str">
        <f>IF(ISBLANK(Výsledky!$LZ$3),"",Výsledky!LZ72)</f>
        <v>-</v>
      </c>
      <c r="BF72" s="92" t="str">
        <f>IF(ISBLANK(Výsledky!$MG$3),"",Výsledky!MG72)</f>
        <v>-</v>
      </c>
      <c r="BG72" s="92" t="str">
        <f>IF(ISBLANK(Výsledky!$MN$3),"",Výsledky!MN72)</f>
        <v/>
      </c>
      <c r="BH72" s="92" t="str">
        <f>IF(ISBLANK(Výsledky!$MU$3),"",Výsledky!MU72)</f>
        <v>-</v>
      </c>
      <c r="BI72" s="92" t="str">
        <f>IF(ISBLANK(Výsledky!$NB$3),"",Výsledky!NB72)</f>
        <v/>
      </c>
      <c r="BJ72" s="92" t="str">
        <f>IF(ISBLANK(Výsledky!$NI$3),"",Výsledky!NI72)</f>
        <v>-</v>
      </c>
      <c r="BK72" s="92" t="str">
        <f>IF(ISBLANK(Výsledky!$NP$3),"",Výsledky!NP72)</f>
        <v/>
      </c>
      <c r="BL72" s="92" t="str">
        <f>IF(ISBLANK(Výsledky!$NW$3),"",Výsledky!NW72)</f>
        <v>-</v>
      </c>
      <c r="BM72" s="92" t="str">
        <f>IF(ISBLANK(Výsledky!$OD$3),"",Výsledky!OD72)</f>
        <v>-</v>
      </c>
      <c r="BN72" s="92" t="str">
        <f>IF(ISBLANK(Výsledky!$OK$3),"",Výsledky!OK72)</f>
        <v>-</v>
      </c>
      <c r="BO72" s="92" t="str">
        <f>IF(ISBLANK(Výsledky!$OR$3),"",Výsledky!OR72)</f>
        <v/>
      </c>
      <c r="BP72" s="92" t="str">
        <f>IF(ISBLANK(Výsledky!$OY$3),"",Výsledky!OY72)</f>
        <v>-</v>
      </c>
      <c r="BQ72" s="92" t="str">
        <f>IF(ISBLANK(Výsledky!$PF$3),"",Výsledky!PF72)</f>
        <v/>
      </c>
      <c r="BR72" s="92" t="str">
        <f>IF(ISBLANK(Výsledky!$PM$3),"",Výsledky!PM72)</f>
        <v>-</v>
      </c>
      <c r="BS72" s="92" t="str">
        <f>IF(ISBLANK(Výsledky!$PT$3),"",Výsledky!PT72)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>
        <f t="shared" si="111"/>
        <v>44</v>
      </c>
      <c r="DU72" s="10">
        <f t="shared" si="112"/>
        <v>44</v>
      </c>
      <c r="DV72" s="10" t="e">
        <f t="shared" si="113"/>
        <v>#N/A</v>
      </c>
      <c r="DW72" s="10">
        <f t="shared" si="114"/>
        <v>44</v>
      </c>
      <c r="DX72" s="10" t="e">
        <f t="shared" si="115"/>
        <v>#N/A</v>
      </c>
      <c r="DY72" s="10">
        <f t="shared" si="116"/>
        <v>44</v>
      </c>
      <c r="DZ72" s="10" t="e">
        <f t="shared" si="117"/>
        <v>#N/A</v>
      </c>
      <c r="EA72" s="10">
        <f t="shared" si="118"/>
        <v>44</v>
      </c>
      <c r="EB72" s="10">
        <f t="shared" si="119"/>
        <v>44</v>
      </c>
      <c r="EC72" s="10">
        <f t="shared" si="120"/>
        <v>44</v>
      </c>
      <c r="ED72" s="10" t="e">
        <f t="shared" si="121"/>
        <v>#N/A</v>
      </c>
      <c r="EE72" s="10">
        <f t="shared" si="122"/>
        <v>44</v>
      </c>
      <c r="EF72" s="10" t="e">
        <f t="shared" si="123"/>
        <v>#N/A</v>
      </c>
      <c r="EG72" s="10">
        <f t="shared" si="124"/>
        <v>44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 ht="15" x14ac:dyDescent="0.2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>-</v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>-</v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>-</v>
      </c>
      <c r="BG73" s="92" t="str">
        <f>IF(ISBLANK(Výsledky!$MN$3),"",Výsledky!MN54)</f>
        <v/>
      </c>
      <c r="BH73" s="92" t="str">
        <f>IF(ISBLANK(Výsledky!$MU$3),"",Výsledky!MU54)</f>
        <v>-</v>
      </c>
      <c r="BI73" s="92" t="str">
        <f>IF(ISBLANK(Výsledky!$NB$3),"",Výsledky!NB54)</f>
        <v/>
      </c>
      <c r="BJ73" s="92" t="str">
        <f>IF(ISBLANK(Výsledky!$NI$3),"",Výsledky!NI54)</f>
        <v>-</v>
      </c>
      <c r="BK73" s="92" t="str">
        <f>IF(ISBLANK(Výsledky!$NP$3),"",Výsledky!NP54)</f>
        <v/>
      </c>
      <c r="BL73" s="92" t="str">
        <f>IF(ISBLANK(Výsledky!$NW$3),"",Výsledky!NW54)</f>
        <v>-</v>
      </c>
      <c r="BM73" s="92" t="str">
        <f>IF(ISBLANK(Výsledky!$OD$3),"",Výsledky!OD54)</f>
        <v>-</v>
      </c>
      <c r="BN73" s="92" t="str">
        <f>IF(ISBLANK(Výsledky!$OK$3),"",Výsledky!OK54)</f>
        <v>-</v>
      </c>
      <c r="BO73" s="92" t="str">
        <f>IF(ISBLANK(Výsledky!$OR$3),"",Výsledky!OR54)</f>
        <v/>
      </c>
      <c r="BP73" s="92" t="str">
        <f>IF(ISBLANK(Výsledky!$OY$3),"",Výsledky!OY54)</f>
        <v>-</v>
      </c>
      <c r="BQ73" s="92" t="str">
        <f>IF(ISBLANK(Výsledky!$PF$3),"",Výsledky!PF54)</f>
        <v/>
      </c>
      <c r="BR73" s="92" t="str">
        <f>IF(ISBLANK(Výsledky!$PM$3),"",Výsledky!PM54)</f>
        <v>-</v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>
        <f t="shared" si="111"/>
        <v>72</v>
      </c>
      <c r="DU73" s="10">
        <f t="shared" si="112"/>
        <v>72</v>
      </c>
      <c r="DV73" s="10" t="e">
        <f t="shared" si="113"/>
        <v>#N/A</v>
      </c>
      <c r="DW73" s="10">
        <f t="shared" si="114"/>
        <v>72</v>
      </c>
      <c r="DX73" s="10" t="e">
        <f t="shared" si="115"/>
        <v>#N/A</v>
      </c>
      <c r="DY73" s="10">
        <f t="shared" si="116"/>
        <v>72</v>
      </c>
      <c r="DZ73" s="10" t="e">
        <f t="shared" si="117"/>
        <v>#N/A</v>
      </c>
      <c r="EA73" s="10">
        <f t="shared" si="118"/>
        <v>72</v>
      </c>
      <c r="EB73" s="10">
        <f t="shared" si="119"/>
        <v>72</v>
      </c>
      <c r="EC73" s="10">
        <f t="shared" si="120"/>
        <v>72</v>
      </c>
      <c r="ED73" s="10" t="e">
        <f t="shared" si="121"/>
        <v>#N/A</v>
      </c>
      <c r="EE73" s="10">
        <f t="shared" si="122"/>
        <v>72</v>
      </c>
      <c r="EF73" s="10" t="e">
        <f t="shared" si="123"/>
        <v>#N/A</v>
      </c>
      <c r="EG73" s="10">
        <f t="shared" si="124"/>
        <v>72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 ht="15" x14ac:dyDescent="0.2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>-</v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>-</v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>-</v>
      </c>
      <c r="BG74" s="92" t="str">
        <f>IF(ISBLANK(Výsledky!$MN$3),"",Výsledky!MN82)</f>
        <v/>
      </c>
      <c r="BH74" s="92" t="str">
        <f>IF(ISBLANK(Výsledky!$MU$3),"",Výsledky!MU82)</f>
        <v>-</v>
      </c>
      <c r="BI74" s="92" t="str">
        <f>IF(ISBLANK(Výsledky!$NB$3),"",Výsledky!NB82)</f>
        <v/>
      </c>
      <c r="BJ74" s="92" t="str">
        <f>IF(ISBLANK(Výsledky!$NI$3),"",Výsledky!NI82)</f>
        <v>-</v>
      </c>
      <c r="BK74" s="92" t="str">
        <f>IF(ISBLANK(Výsledky!$NP$3),"",Výsledky!NP82)</f>
        <v/>
      </c>
      <c r="BL74" s="92" t="str">
        <f>IF(ISBLANK(Výsledky!$NW$3),"",Výsledky!NW82)</f>
        <v>-</v>
      </c>
      <c r="BM74" s="92" t="str">
        <f>IF(ISBLANK(Výsledky!$OD$3),"",Výsledky!OD82)</f>
        <v>-</v>
      </c>
      <c r="BN74" s="92" t="str">
        <f>IF(ISBLANK(Výsledky!$OK$3),"",Výsledky!OK82)</f>
        <v>-</v>
      </c>
      <c r="BO74" s="92" t="str">
        <f>IF(ISBLANK(Výsledky!$OR$3),"",Výsledky!OR82)</f>
        <v/>
      </c>
      <c r="BP74" s="92" t="str">
        <f>IF(ISBLANK(Výsledky!$OY$3),"",Výsledky!OY82)</f>
        <v>-</v>
      </c>
      <c r="BQ74" s="92" t="str">
        <f>IF(ISBLANK(Výsledky!$PF$3),"",Výsledky!PF82)</f>
        <v/>
      </c>
      <c r="BR74" s="92" t="str">
        <f>IF(ISBLANK(Výsledky!$PM$3),"",Výsledky!PM82)</f>
        <v>-</v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>
        <f t="shared" si="111"/>
        <v>16</v>
      </c>
      <c r="DU74" s="10">
        <f t="shared" si="112"/>
        <v>18</v>
      </c>
      <c r="DV74" s="10" t="e">
        <f t="shared" si="113"/>
        <v>#N/A</v>
      </c>
      <c r="DW74" s="10">
        <f t="shared" si="114"/>
        <v>15</v>
      </c>
      <c r="DX74" s="10" t="e">
        <f t="shared" si="115"/>
        <v>#N/A</v>
      </c>
      <c r="DY74" s="10">
        <f t="shared" si="116"/>
        <v>19</v>
      </c>
      <c r="DZ74" s="10" t="e">
        <f t="shared" si="117"/>
        <v>#N/A</v>
      </c>
      <c r="EA74" s="10">
        <f t="shared" si="118"/>
        <v>16</v>
      </c>
      <c r="EB74" s="10">
        <f t="shared" si="119"/>
        <v>15</v>
      </c>
      <c r="EC74" s="10">
        <f t="shared" si="120"/>
        <v>15</v>
      </c>
      <c r="ED74" s="10" t="e">
        <f t="shared" si="121"/>
        <v>#N/A</v>
      </c>
      <c r="EE74" s="10">
        <f t="shared" si="122"/>
        <v>13</v>
      </c>
      <c r="EF74" s="10" t="e">
        <f t="shared" si="123"/>
        <v>#N/A</v>
      </c>
      <c r="EG74" s="10">
        <f t="shared" si="124"/>
        <v>14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 ht="15" x14ac:dyDescent="0.2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>-</v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>-</v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>-</v>
      </c>
      <c r="BG75" s="92" t="str">
        <f>IF(ISBLANK(Výsledky!$MN$3),"",Výsledky!MN75)</f>
        <v/>
      </c>
      <c r="BH75" s="92" t="str">
        <f>IF(ISBLANK(Výsledky!$MU$3),"",Výsledky!MU75)</f>
        <v>-</v>
      </c>
      <c r="BI75" s="92" t="str">
        <f>IF(ISBLANK(Výsledky!$NB$3),"",Výsledky!NB75)</f>
        <v/>
      </c>
      <c r="BJ75" s="92" t="str">
        <f>IF(ISBLANK(Výsledky!$NI$3),"",Výsledky!NI75)</f>
        <v>-</v>
      </c>
      <c r="BK75" s="92" t="str">
        <f>IF(ISBLANK(Výsledky!$NP$3),"",Výsledky!NP75)</f>
        <v/>
      </c>
      <c r="BL75" s="92" t="str">
        <f>IF(ISBLANK(Výsledky!$NW$3),"",Výsledky!NW75)</f>
        <v>-</v>
      </c>
      <c r="BM75" s="92" t="str">
        <f>IF(ISBLANK(Výsledky!$OD$3),"",Výsledky!OD75)</f>
        <v>-</v>
      </c>
      <c r="BN75" s="92" t="str">
        <f>IF(ISBLANK(Výsledky!$OK$3),"",Výsledky!OK75)</f>
        <v>-</v>
      </c>
      <c r="BO75" s="92" t="str">
        <f>IF(ISBLANK(Výsledky!$OR$3),"",Výsledky!OR75)</f>
        <v/>
      </c>
      <c r="BP75" s="92" t="str">
        <f>IF(ISBLANK(Výsledky!$OY$3),"",Výsledky!OY75)</f>
        <v>-</v>
      </c>
      <c r="BQ75" s="92" t="str">
        <f>IF(ISBLANK(Výsledky!$PF$3),"",Výsledky!PF75)</f>
        <v/>
      </c>
      <c r="BR75" s="92" t="str">
        <f>IF(ISBLANK(Výsledky!$PM$3),"",Výsledky!PM75)</f>
        <v>-</v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>
        <f t="shared" si="111"/>
        <v>12</v>
      </c>
      <c r="DU75" s="10">
        <f t="shared" si="112"/>
        <v>13</v>
      </c>
      <c r="DV75" s="10" t="e">
        <f t="shared" si="113"/>
        <v>#N/A</v>
      </c>
      <c r="DW75" s="10">
        <f t="shared" si="114"/>
        <v>13</v>
      </c>
      <c r="DX75" s="10" t="e">
        <f t="shared" si="115"/>
        <v>#N/A</v>
      </c>
      <c r="DY75" s="10">
        <f t="shared" si="116"/>
        <v>11</v>
      </c>
      <c r="DZ75" s="10" t="e">
        <f t="shared" si="117"/>
        <v>#N/A</v>
      </c>
      <c r="EA75" s="10">
        <f t="shared" si="118"/>
        <v>13</v>
      </c>
      <c r="EB75" s="10">
        <f t="shared" si="119"/>
        <v>11</v>
      </c>
      <c r="EC75" s="10">
        <f t="shared" si="120"/>
        <v>14</v>
      </c>
      <c r="ED75" s="10" t="e">
        <f t="shared" si="121"/>
        <v>#N/A</v>
      </c>
      <c r="EE75" s="10">
        <f t="shared" si="122"/>
        <v>15</v>
      </c>
      <c r="EF75" s="10" t="e">
        <f t="shared" si="123"/>
        <v>#N/A</v>
      </c>
      <c r="EG75" s="10">
        <f t="shared" si="124"/>
        <v>16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 ht="15" x14ac:dyDescent="0.2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>-</v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>-</v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>-</v>
      </c>
      <c r="BG76" s="92" t="str">
        <f>IF(ISBLANK(Výsledky!$MN$3),"",Výsledky!MN55)</f>
        <v/>
      </c>
      <c r="BH76" s="92" t="str">
        <f>IF(ISBLANK(Výsledky!$MU$3),"",Výsledky!MU55)</f>
        <v>-</v>
      </c>
      <c r="BI76" s="92" t="str">
        <f>IF(ISBLANK(Výsledky!$NB$3),"",Výsledky!NB55)</f>
        <v/>
      </c>
      <c r="BJ76" s="92" t="str">
        <f>IF(ISBLANK(Výsledky!$NI$3),"",Výsledky!NI55)</f>
        <v>-</v>
      </c>
      <c r="BK76" s="92" t="str">
        <f>IF(ISBLANK(Výsledky!$NP$3),"",Výsledky!NP55)</f>
        <v/>
      </c>
      <c r="BL76" s="92" t="str">
        <f>IF(ISBLANK(Výsledky!$NW$3),"",Výsledky!NW55)</f>
        <v>-</v>
      </c>
      <c r="BM76" s="92" t="str">
        <f>IF(ISBLANK(Výsledky!$OD$3),"",Výsledky!OD55)</f>
        <v>-</v>
      </c>
      <c r="BN76" s="92" t="str">
        <f>IF(ISBLANK(Výsledky!$OK$3),"",Výsledky!OK55)</f>
        <v>-</v>
      </c>
      <c r="BO76" s="92" t="str">
        <f>IF(ISBLANK(Výsledky!$OR$3),"",Výsledky!OR55)</f>
        <v/>
      </c>
      <c r="BP76" s="92" t="str">
        <f>IF(ISBLANK(Výsledky!$OY$3),"",Výsledky!OY55)</f>
        <v>-</v>
      </c>
      <c r="BQ76" s="92" t="str">
        <f>IF(ISBLANK(Výsledky!$PF$3),"",Výsledky!PF55)</f>
        <v/>
      </c>
      <c r="BR76" s="92" t="str">
        <f>IF(ISBLANK(Výsledky!$PM$3),"",Výsledky!PM55)</f>
        <v>-</v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>
        <f t="shared" si="111"/>
        <v>21</v>
      </c>
      <c r="DU76" s="10">
        <f t="shared" si="112"/>
        <v>20</v>
      </c>
      <c r="DV76" s="10" t="e">
        <f t="shared" si="113"/>
        <v>#N/A</v>
      </c>
      <c r="DW76" s="10">
        <f t="shared" si="114"/>
        <v>18</v>
      </c>
      <c r="DX76" s="10" t="e">
        <f t="shared" si="115"/>
        <v>#N/A</v>
      </c>
      <c r="DY76" s="10">
        <f t="shared" si="116"/>
        <v>20</v>
      </c>
      <c r="DZ76" s="10" t="e">
        <f t="shared" si="117"/>
        <v>#N/A</v>
      </c>
      <c r="EA76" s="10">
        <f t="shared" si="118"/>
        <v>23</v>
      </c>
      <c r="EB76" s="10">
        <f t="shared" si="119"/>
        <v>26</v>
      </c>
      <c r="EC76" s="10">
        <f t="shared" si="120"/>
        <v>25</v>
      </c>
      <c r="ED76" s="10" t="e">
        <f t="shared" si="121"/>
        <v>#N/A</v>
      </c>
      <c r="EE76" s="10">
        <f t="shared" si="122"/>
        <v>22</v>
      </c>
      <c r="EF76" s="10" t="e">
        <f t="shared" si="123"/>
        <v>#N/A</v>
      </c>
      <c r="EG76" s="10">
        <f t="shared" si="124"/>
        <v>24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 ht="15" x14ac:dyDescent="0.2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>-</v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>-</v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>-</v>
      </c>
      <c r="BG77" s="92" t="str">
        <f>IF(ISBLANK(Výsledky!$MN$3),"",Výsledky!MN16)</f>
        <v/>
      </c>
      <c r="BH77" s="92" t="str">
        <f>IF(ISBLANK(Výsledky!$MU$3),"",Výsledky!MU16)</f>
        <v>-</v>
      </c>
      <c r="BI77" s="92" t="str">
        <f>IF(ISBLANK(Výsledky!$NB$3),"",Výsledky!NB16)</f>
        <v/>
      </c>
      <c r="BJ77" s="92" t="str">
        <f>IF(ISBLANK(Výsledky!$NI$3),"",Výsledky!NI16)</f>
        <v>-</v>
      </c>
      <c r="BK77" s="92" t="str">
        <f>IF(ISBLANK(Výsledky!$NP$3),"",Výsledky!NP16)</f>
        <v/>
      </c>
      <c r="BL77" s="92" t="str">
        <f>IF(ISBLANK(Výsledky!$NW$3),"",Výsledky!NW16)</f>
        <v>-</v>
      </c>
      <c r="BM77" s="92" t="str">
        <f>IF(ISBLANK(Výsledky!$OD$3),"",Výsledky!OD16)</f>
        <v>-</v>
      </c>
      <c r="BN77" s="92" t="str">
        <f>IF(ISBLANK(Výsledky!$OK$3),"",Výsledky!OK16)</f>
        <v>-</v>
      </c>
      <c r="BO77" s="92" t="str">
        <f>IF(ISBLANK(Výsledky!$OR$3),"",Výsledky!OR16)</f>
        <v/>
      </c>
      <c r="BP77" s="92" t="str">
        <f>IF(ISBLANK(Výsledky!$OY$3),"",Výsledky!OY16)</f>
        <v>-</v>
      </c>
      <c r="BQ77" s="92" t="str">
        <f>IF(ISBLANK(Výsledky!$PF$3),"",Výsledky!PF16)</f>
        <v/>
      </c>
      <c r="BR77" s="92" t="str">
        <f>IF(ISBLANK(Výsledky!$PM$3),"",Výsledky!PM16)</f>
        <v>-</v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>
        <f t="shared" si="111"/>
        <v>36</v>
      </c>
      <c r="DU77" s="10">
        <f t="shared" si="112"/>
        <v>31</v>
      </c>
      <c r="DV77" s="10" t="e">
        <f t="shared" si="113"/>
        <v>#N/A</v>
      </c>
      <c r="DW77" s="10">
        <f t="shared" si="114"/>
        <v>31</v>
      </c>
      <c r="DX77" s="10" t="e">
        <f t="shared" si="115"/>
        <v>#N/A</v>
      </c>
      <c r="DY77" s="10">
        <f t="shared" si="116"/>
        <v>34</v>
      </c>
      <c r="DZ77" s="10" t="e">
        <f t="shared" si="117"/>
        <v>#N/A</v>
      </c>
      <c r="EA77" s="10">
        <f t="shared" si="118"/>
        <v>35</v>
      </c>
      <c r="EB77" s="10">
        <f t="shared" si="119"/>
        <v>34</v>
      </c>
      <c r="EC77" s="10">
        <f t="shared" si="120"/>
        <v>33</v>
      </c>
      <c r="ED77" s="10" t="e">
        <f t="shared" si="121"/>
        <v>#N/A</v>
      </c>
      <c r="EE77" s="10">
        <f t="shared" si="122"/>
        <v>34</v>
      </c>
      <c r="EF77" s="10" t="e">
        <f t="shared" si="123"/>
        <v>#N/A</v>
      </c>
      <c r="EG77" s="10">
        <f t="shared" si="124"/>
        <v>34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 ht="15" x14ac:dyDescent="0.2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>-</v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>-</v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>-</v>
      </c>
      <c r="BG78" s="92" t="str">
        <f>IF(ISBLANK(Výsledky!$MN$3),"",Výsledky!MN60)</f>
        <v/>
      </c>
      <c r="BH78" s="92" t="str">
        <f>IF(ISBLANK(Výsledky!$MU$3),"",Výsledky!MU60)</f>
        <v>-</v>
      </c>
      <c r="BI78" s="92" t="str">
        <f>IF(ISBLANK(Výsledky!$NB$3),"",Výsledky!NB60)</f>
        <v/>
      </c>
      <c r="BJ78" s="92" t="str">
        <f>IF(ISBLANK(Výsledky!$NI$3),"",Výsledky!NI60)</f>
        <v>-</v>
      </c>
      <c r="BK78" s="92" t="str">
        <f>IF(ISBLANK(Výsledky!$NP$3),"",Výsledky!NP60)</f>
        <v/>
      </c>
      <c r="BL78" s="92" t="str">
        <f>IF(ISBLANK(Výsledky!$NW$3),"",Výsledky!NW60)</f>
        <v>-</v>
      </c>
      <c r="BM78" s="92" t="str">
        <f>IF(ISBLANK(Výsledky!$OD$3),"",Výsledky!OD60)</f>
        <v>-</v>
      </c>
      <c r="BN78" s="92" t="str">
        <f>IF(ISBLANK(Výsledky!$OK$3),"",Výsledky!OK60)</f>
        <v>-</v>
      </c>
      <c r="BO78" s="92" t="str">
        <f>IF(ISBLANK(Výsledky!$OR$3),"",Výsledky!OR60)</f>
        <v/>
      </c>
      <c r="BP78" s="92" t="str">
        <f>IF(ISBLANK(Výsledky!$OY$3),"",Výsledky!OY60)</f>
        <v>-</v>
      </c>
      <c r="BQ78" s="92" t="str">
        <f>IF(ISBLANK(Výsledky!$PF$3),"",Výsledky!PF60)</f>
        <v/>
      </c>
      <c r="BR78" s="92" t="str">
        <f>IF(ISBLANK(Výsledky!$PM$3),"",Výsledky!PM60)</f>
        <v>-</v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10</v>
      </c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>
        <f t="shared" si="111"/>
        <v>3</v>
      </c>
      <c r="DU78" s="10">
        <f t="shared" si="112"/>
        <v>3</v>
      </c>
      <c r="DV78" s="10" t="e">
        <f t="shared" si="113"/>
        <v>#N/A</v>
      </c>
      <c r="DW78" s="10">
        <f t="shared" si="114"/>
        <v>4</v>
      </c>
      <c r="DX78" s="10" t="e">
        <f t="shared" si="115"/>
        <v>#N/A</v>
      </c>
      <c r="DY78" s="10">
        <f t="shared" si="116"/>
        <v>5</v>
      </c>
      <c r="DZ78" s="10" t="e">
        <f t="shared" si="117"/>
        <v>#N/A</v>
      </c>
      <c r="EA78" s="10">
        <f t="shared" si="118"/>
        <v>6</v>
      </c>
      <c r="EB78" s="10">
        <f t="shared" si="119"/>
        <v>7</v>
      </c>
      <c r="EC78" s="10">
        <f t="shared" si="120"/>
        <v>9</v>
      </c>
      <c r="ED78" s="10" t="e">
        <f t="shared" si="121"/>
        <v>#N/A</v>
      </c>
      <c r="EE78" s="10">
        <f t="shared" si="122"/>
        <v>10</v>
      </c>
      <c r="EF78" s="10" t="e">
        <f t="shared" si="123"/>
        <v>#N/A</v>
      </c>
      <c r="EG78" s="10">
        <f t="shared" si="124"/>
        <v>10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 ht="15" x14ac:dyDescent="0.2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>-</v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>-</v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>-</v>
      </c>
      <c r="BG79" s="92" t="str">
        <f>IF(ISBLANK(Výsledky!$MN$3),"",Výsledky!MN35)</f>
        <v/>
      </c>
      <c r="BH79" s="92" t="str">
        <f>IF(ISBLANK(Výsledky!$MU$3),"",Výsledky!MU35)</f>
        <v>-</v>
      </c>
      <c r="BI79" s="92" t="str">
        <f>IF(ISBLANK(Výsledky!$NB$3),"",Výsledky!NB35)</f>
        <v/>
      </c>
      <c r="BJ79" s="92" t="str">
        <f>IF(ISBLANK(Výsledky!$NI$3),"",Výsledky!NI35)</f>
        <v>-</v>
      </c>
      <c r="BK79" s="92" t="str">
        <f>IF(ISBLANK(Výsledky!$NP$3),"",Výsledky!NP35)</f>
        <v/>
      </c>
      <c r="BL79" s="92" t="str">
        <f>IF(ISBLANK(Výsledky!$NW$3),"",Výsledky!NW35)</f>
        <v>-</v>
      </c>
      <c r="BM79" s="92" t="str">
        <f>IF(ISBLANK(Výsledky!$OD$3),"",Výsledky!OD35)</f>
        <v>-</v>
      </c>
      <c r="BN79" s="92" t="str">
        <f>IF(ISBLANK(Výsledky!$OK$3),"",Výsledky!OK35)</f>
        <v>-</v>
      </c>
      <c r="BO79" s="92" t="str">
        <f>IF(ISBLANK(Výsledky!$OR$3),"",Výsledky!OR35)</f>
        <v/>
      </c>
      <c r="BP79" s="92" t="str">
        <f>IF(ISBLANK(Výsledky!$OY$3),"",Výsledky!OY35)</f>
        <v>-</v>
      </c>
      <c r="BQ79" s="92" t="str">
        <f>IF(ISBLANK(Výsledky!$PF$3),"",Výsledky!PF35)</f>
        <v/>
      </c>
      <c r="BR79" s="92" t="str">
        <f>IF(ISBLANK(Výsledky!$PM$3),"",Výsledky!PM35)</f>
        <v>-</v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>
        <f t="shared" si="111"/>
        <v>51</v>
      </c>
      <c r="DU79" s="10">
        <f t="shared" si="112"/>
        <v>51</v>
      </c>
      <c r="DV79" s="10" t="e">
        <f t="shared" si="113"/>
        <v>#N/A</v>
      </c>
      <c r="DW79" s="10">
        <f t="shared" si="114"/>
        <v>51</v>
      </c>
      <c r="DX79" s="10" t="e">
        <f t="shared" si="115"/>
        <v>#N/A</v>
      </c>
      <c r="DY79" s="10">
        <f t="shared" si="116"/>
        <v>51</v>
      </c>
      <c r="DZ79" s="10" t="e">
        <f t="shared" si="117"/>
        <v>#N/A</v>
      </c>
      <c r="EA79" s="10">
        <f t="shared" si="118"/>
        <v>51</v>
      </c>
      <c r="EB79" s="10">
        <f t="shared" si="119"/>
        <v>51</v>
      </c>
      <c r="EC79" s="10">
        <f t="shared" si="120"/>
        <v>51</v>
      </c>
      <c r="ED79" s="10" t="e">
        <f t="shared" si="121"/>
        <v>#N/A</v>
      </c>
      <c r="EE79" s="10">
        <f t="shared" si="122"/>
        <v>51</v>
      </c>
      <c r="EF79" s="10" t="e">
        <f t="shared" si="123"/>
        <v>#N/A</v>
      </c>
      <c r="EG79" s="10">
        <f t="shared" si="124"/>
        <v>51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 ht="15" x14ac:dyDescent="0.2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>-</v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>-</v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>-</v>
      </c>
      <c r="BG80" s="92" t="str">
        <f>IF(ISBLANK(Výsledky!$MN$3),"",Výsledky!MN57)</f>
        <v/>
      </c>
      <c r="BH80" s="92" t="str">
        <f>IF(ISBLANK(Výsledky!$MU$3),"",Výsledky!MU57)</f>
        <v>-</v>
      </c>
      <c r="BI80" s="92" t="str">
        <f>IF(ISBLANK(Výsledky!$NB$3),"",Výsledky!NB57)</f>
        <v/>
      </c>
      <c r="BJ80" s="92" t="str">
        <f>IF(ISBLANK(Výsledky!$NI$3),"",Výsledky!NI57)</f>
        <v>-</v>
      </c>
      <c r="BK80" s="92" t="str">
        <f>IF(ISBLANK(Výsledky!$NP$3),"",Výsledky!NP57)</f>
        <v/>
      </c>
      <c r="BL80" s="92" t="str">
        <f>IF(ISBLANK(Výsledky!$NW$3),"",Výsledky!NW57)</f>
        <v>-</v>
      </c>
      <c r="BM80" s="92" t="str">
        <f>IF(ISBLANK(Výsledky!$OD$3),"",Výsledky!OD57)</f>
        <v>-</v>
      </c>
      <c r="BN80" s="92" t="str">
        <f>IF(ISBLANK(Výsledky!$OK$3),"",Výsledky!OK57)</f>
        <v>-</v>
      </c>
      <c r="BO80" s="92" t="str">
        <f>IF(ISBLANK(Výsledky!$OR$3),"",Výsledky!OR57)</f>
        <v/>
      </c>
      <c r="BP80" s="92" t="str">
        <f>IF(ISBLANK(Výsledky!$OY$3),"",Výsledky!OY57)</f>
        <v>-</v>
      </c>
      <c r="BQ80" s="92" t="str">
        <f>IF(ISBLANK(Výsledky!$PF$3),"",Výsledky!PF57)</f>
        <v/>
      </c>
      <c r="BR80" s="92" t="str">
        <f>IF(ISBLANK(Výsledky!$PM$3),"",Výsledky!PM57)</f>
        <v>-</v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>
        <f t="shared" si="111"/>
        <v>61</v>
      </c>
      <c r="DU80" s="10">
        <f t="shared" si="112"/>
        <v>61</v>
      </c>
      <c r="DV80" s="10" t="e">
        <f t="shared" si="113"/>
        <v>#N/A</v>
      </c>
      <c r="DW80" s="10">
        <f t="shared" si="114"/>
        <v>61</v>
      </c>
      <c r="DX80" s="10" t="e">
        <f t="shared" si="115"/>
        <v>#N/A</v>
      </c>
      <c r="DY80" s="10">
        <f t="shared" si="116"/>
        <v>61</v>
      </c>
      <c r="DZ80" s="10" t="e">
        <f t="shared" si="117"/>
        <v>#N/A</v>
      </c>
      <c r="EA80" s="10">
        <f t="shared" si="118"/>
        <v>61</v>
      </c>
      <c r="EB80" s="10">
        <f t="shared" si="119"/>
        <v>61</v>
      </c>
      <c r="EC80" s="10">
        <f t="shared" si="120"/>
        <v>61</v>
      </c>
      <c r="ED80" s="10" t="e">
        <f t="shared" si="121"/>
        <v>#N/A</v>
      </c>
      <c r="EE80" s="10">
        <f t="shared" si="122"/>
        <v>61</v>
      </c>
      <c r="EF80" s="10" t="e">
        <f t="shared" si="123"/>
        <v>#N/A</v>
      </c>
      <c r="EG80" s="10">
        <f t="shared" si="124"/>
        <v>61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75" thickBot="1" x14ac:dyDescent="0.25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>-</v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>-</v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>-</v>
      </c>
      <c r="BG81" s="97" t="str">
        <f>IF(ISBLANK(Výsledky!$MN$3),"",Výsledky!MN71)</f>
        <v/>
      </c>
      <c r="BH81" s="97" t="str">
        <f>IF(ISBLANK(Výsledky!$MU$3),"",Výsledky!MU71)</f>
        <v>-</v>
      </c>
      <c r="BI81" s="97" t="str">
        <f>IF(ISBLANK(Výsledky!$NB$3),"",Výsledky!NB71)</f>
        <v/>
      </c>
      <c r="BJ81" s="97" t="str">
        <f>IF(ISBLANK(Výsledky!$NI$3),"",Výsledky!NI71)</f>
        <v>-</v>
      </c>
      <c r="BK81" s="97" t="str">
        <f>IF(ISBLANK(Výsledky!$NP$3),"",Výsledky!NP71)</f>
        <v/>
      </c>
      <c r="BL81" s="97" t="str">
        <f>IF(ISBLANK(Výsledky!$NW$3),"",Výsledky!NW71)</f>
        <v>-</v>
      </c>
      <c r="BM81" s="97" t="str">
        <f>IF(ISBLANK(Výsledky!$OD$3),"",Výsledky!OD71)</f>
        <v>-</v>
      </c>
      <c r="BN81" s="97" t="str">
        <f>IF(ISBLANK(Výsledky!$OK$3),"",Výsledky!OK71)</f>
        <v>-</v>
      </c>
      <c r="BO81" s="97" t="str">
        <f>IF(ISBLANK(Výsledky!$OR$3),"",Výsledky!OR71)</f>
        <v/>
      </c>
      <c r="BP81" s="97" t="str">
        <f>IF(ISBLANK(Výsledky!$OY$3),"",Výsledky!OY71)</f>
        <v>-</v>
      </c>
      <c r="BQ81" s="97" t="str">
        <f>IF(ISBLANK(Výsledky!$PF$3),"",Výsledky!PF71)</f>
        <v/>
      </c>
      <c r="BR81" s="97" t="str">
        <f>IF(ISBLANK(Výsledky!$PM$3),"",Výsledky!PM71)</f>
        <v>-</v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>
        <f t="shared" si="111"/>
        <v>64</v>
      </c>
      <c r="DU81" s="10">
        <f t="shared" si="112"/>
        <v>64</v>
      </c>
      <c r="DV81" s="10" t="e">
        <f t="shared" si="113"/>
        <v>#N/A</v>
      </c>
      <c r="DW81" s="10">
        <f t="shared" si="114"/>
        <v>64</v>
      </c>
      <c r="DX81" s="10" t="e">
        <f t="shared" si="115"/>
        <v>#N/A</v>
      </c>
      <c r="DY81" s="10">
        <f t="shared" si="116"/>
        <v>64</v>
      </c>
      <c r="DZ81" s="10" t="e">
        <f t="shared" si="117"/>
        <v>#N/A</v>
      </c>
      <c r="EA81" s="10">
        <f t="shared" si="118"/>
        <v>64</v>
      </c>
      <c r="EB81" s="10">
        <f t="shared" si="119"/>
        <v>64</v>
      </c>
      <c r="EC81" s="10">
        <f t="shared" si="120"/>
        <v>64</v>
      </c>
      <c r="ED81" s="10" t="e">
        <f t="shared" si="121"/>
        <v>#N/A</v>
      </c>
      <c r="EE81" s="10">
        <f t="shared" si="122"/>
        <v>64</v>
      </c>
      <c r="EF81" s="10" t="e">
        <f t="shared" si="123"/>
        <v>#N/A</v>
      </c>
      <c r="EG81" s="10">
        <f t="shared" si="124"/>
        <v>64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3.5" thickBot="1" x14ac:dyDescent="0.25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75" x14ac:dyDescent="0.2">
      <c r="B83" s="365" t="s">
        <v>304</v>
      </c>
      <c r="C83" s="366"/>
      <c r="D83" s="367"/>
      <c r="E83" s="3"/>
      <c r="F83" s="3"/>
      <c r="G83" s="3"/>
      <c r="H83" s="3"/>
      <c r="I83" s="3"/>
      <c r="J83" s="233" t="s">
        <v>237</v>
      </c>
      <c r="K83" s="233" t="s">
        <v>237</v>
      </c>
      <c r="L83" s="233" t="s">
        <v>237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230</v>
      </c>
      <c r="W83" s="10" t="s">
        <v>18</v>
      </c>
      <c r="X83" s="10" t="s">
        <v>18</v>
      </c>
      <c r="Y83" s="10" t="s">
        <v>38</v>
      </c>
      <c r="Z83" s="10" t="s">
        <v>230</v>
      </c>
      <c r="AA83" s="10" t="s">
        <v>230</v>
      </c>
      <c r="AB83" s="10" t="s">
        <v>230</v>
      </c>
      <c r="AC83" s="10" t="s">
        <v>230</v>
      </c>
      <c r="AD83" s="10" t="s">
        <v>230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10"/>
      <c r="BE83" s="10" t="s">
        <v>2</v>
      </c>
      <c r="BF83" s="10" t="s">
        <v>2</v>
      </c>
      <c r="BG83" s="10"/>
      <c r="BH83" s="10" t="s">
        <v>2</v>
      </c>
      <c r="BJ83" s="10" t="s">
        <v>3</v>
      </c>
      <c r="BL83" s="10" t="s">
        <v>3</v>
      </c>
      <c r="BM83" s="10" t="s">
        <v>3</v>
      </c>
      <c r="BN83" s="10" t="s">
        <v>3</v>
      </c>
      <c r="BP83" s="10" t="s">
        <v>3</v>
      </c>
      <c r="BR83" s="10" t="s">
        <v>3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49</v>
      </c>
      <c r="DU83" s="10">
        <f>VLOOKUP(BX83,$BX$3:$EJ$81,50,FALSE)</f>
        <v>49</v>
      </c>
      <c r="DV83" s="10" t="e">
        <f>VLOOKUP(BX83,$BX$3:$EJ$81,51,FALSE)</f>
        <v>#N/A</v>
      </c>
      <c r="DW83" s="10">
        <f>VLOOKUP(BX83,$BX$3:$EJ$81,52,FALSE)</f>
        <v>49</v>
      </c>
      <c r="DX83" s="10" t="e">
        <f>VLOOKUP(BX83,$BX$3:$EJ$81,53,FALSE)</f>
        <v>#N/A</v>
      </c>
      <c r="DY83" s="10">
        <f>VLOOKUP(BX83,$BX$3:$EJ$81,54,FALSE)</f>
        <v>49</v>
      </c>
      <c r="DZ83" s="10" t="e">
        <f>VLOOKUP(BX83,$BX$3:$EJ$81,55,FALSE)</f>
        <v>#N/A</v>
      </c>
      <c r="EA83" s="10">
        <f>VLOOKUP(BX83,$BX$3:$EJ$81,56,FALSE)</f>
        <v>49</v>
      </c>
      <c r="EB83" s="10">
        <f>VLOOKUP(BX83,$BX$3:$EJ$81,57,FALSE)</f>
        <v>49</v>
      </c>
      <c r="EC83" s="10">
        <f>VLOOKUP(BX83,$BX$3:$EJ$81,58,FALSE)</f>
        <v>47</v>
      </c>
      <c r="ED83" s="10" t="e">
        <f>VLOOKUP(BX83,$BX$3:$EJ$81,59,FALSE)</f>
        <v>#N/A</v>
      </c>
      <c r="EE83" s="10">
        <f>VLOOKUP(BX83,$BX$3:$EJ$81,60,FALSE)</f>
        <v>47</v>
      </c>
      <c r="EF83" s="10" t="e">
        <f>VLOOKUP(BX83,$BX$3:$EJ$81,61,FALSE)</f>
        <v>#N/A</v>
      </c>
      <c r="EG83" s="10">
        <f>VLOOKUP(BX83,$BX$3:$EJ$81,62,FALSE)</f>
        <v>47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75" x14ac:dyDescent="0.2">
      <c r="B84" s="119"/>
      <c r="C84" s="368" t="s">
        <v>305</v>
      </c>
      <c r="D84" s="369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237</v>
      </c>
      <c r="P84" s="233" t="s">
        <v>237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230</v>
      </c>
      <c r="Y84" s="10" t="s">
        <v>230</v>
      </c>
      <c r="Z84" s="10" t="s">
        <v>236</v>
      </c>
      <c r="AA84" s="10" t="s">
        <v>236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10"/>
      <c r="BE84" s="10" t="s">
        <v>3</v>
      </c>
      <c r="BF84" s="10" t="s">
        <v>3</v>
      </c>
      <c r="BG84" s="10"/>
      <c r="BH84" s="10" t="s">
        <v>3</v>
      </c>
      <c r="BJ84" s="10" t="s">
        <v>2</v>
      </c>
      <c r="BL84" s="10" t="s">
        <v>2</v>
      </c>
      <c r="BM84" s="10" t="s">
        <v>2</v>
      </c>
      <c r="BN84" s="10" t="s">
        <v>2</v>
      </c>
      <c r="BP84" s="10" t="s">
        <v>2</v>
      </c>
      <c r="BR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>
        <f t="shared" ref="CG84:CG92" si="137">VLOOKUP(BX84,$BX$3:$EJ$81,10,FALSE)</f>
        <v>3</v>
      </c>
      <c r="CH84" s="10">
        <f t="shared" ref="CH84:CH92" si="138">VLOOKUP(BX84,$BX$3:$EJ$81,11,FALSE)</f>
        <v>6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4</v>
      </c>
      <c r="CK84" s="10">
        <f t="shared" ref="CK84:CK92" si="141">VLOOKUP(BX84,$BX$3:$EJ$81,14,FALSE)</f>
        <v>7</v>
      </c>
      <c r="CL84" s="10">
        <f t="shared" ref="CL84:CL92" si="142">VLOOKUP(BX84,$BX$3:$EJ$81,15,FALSE)</f>
        <v>13</v>
      </c>
      <c r="CM84" s="10">
        <f t="shared" ref="CM84:CM92" si="143">VLOOKUP(BX84,$BX$3:$EJ$81,16,FALSE)</f>
        <v>14</v>
      </c>
      <c r="CN84" s="10">
        <f t="shared" ref="CN84:CN92" si="144">VLOOKUP(BX84,$BX$3:$EJ$81,17,FALSE)</f>
        <v>13</v>
      </c>
      <c r="CO84" s="10">
        <f t="shared" ref="CO84:CO92" si="145">VLOOKUP(BX84,$BX$3:$EJ$81,18,FALSE)</f>
        <v>15</v>
      </c>
      <c r="CP84" s="10">
        <f t="shared" ref="CP84:CP92" si="146">VLOOKUP(BX84,$BX$3:$EJ$81,19,FALSE)</f>
        <v>15</v>
      </c>
      <c r="CQ84" s="10">
        <f t="shared" ref="CQ84:CQ92" si="147">VLOOKUP(BX84,$BX$3:$EJ$81,20,FALSE)</f>
        <v>13</v>
      </c>
      <c r="CR84" s="10">
        <f t="shared" ref="CR84:CR92" si="148">VLOOKUP(BX84,$BX$3:$EJ$81,21,FALSE)</f>
        <v>9</v>
      </c>
      <c r="CS84" s="10">
        <f t="shared" ref="CS84:CS92" si="149">VLOOKUP(BX84,$BX$3:$EJ$81,22,FALSE)</f>
        <v>6</v>
      </c>
      <c r="CT84" s="10">
        <f t="shared" ref="CT84:CT92" si="150">VLOOKUP(BX84,$BX$3:$EJ$81,23,FALSE)</f>
        <v>3</v>
      </c>
      <c r="CU84" s="10">
        <f t="shared" ref="CU84:CU92" si="151">VLOOKUP(BX84,$BX$3:$EJ$81,24,FALSE)</f>
        <v>3</v>
      </c>
      <c r="CV84" s="10">
        <f t="shared" ref="CV84:CV92" si="152">VLOOKUP(BX84,$BX$3:$EJ$81,25,FALSE)</f>
        <v>3</v>
      </c>
      <c r="CW84" s="10">
        <f t="shared" ref="CW84:CW92" si="153">VLOOKUP(BX84,$BX$3:$EJ$81,26,FALSE)</f>
        <v>3</v>
      </c>
      <c r="CX84" s="10">
        <f t="shared" ref="CX84:CX92" si="154">VLOOKUP(BX84,$BX$3:$EJ$81,27,FALSE)</f>
        <v>2</v>
      </c>
      <c r="CY84" s="10">
        <f t="shared" ref="CY84:CY92" si="155">VLOOKUP(BX84,$BX$3:$EJ$81,28,FALSE)</f>
        <v>2</v>
      </c>
      <c r="CZ84" s="10">
        <f t="shared" ref="CZ84:CZ92" si="156">VLOOKUP(BX84,$BX$3:$EJ$81,29,FALSE)</f>
        <v>2</v>
      </c>
      <c r="DA84" s="10">
        <f t="shared" ref="DA84:DA92" si="157">VLOOKUP(BX84,$BX$3:$EJ$81,30,FALSE)</f>
        <v>3</v>
      </c>
      <c r="DB84" s="10">
        <f t="shared" ref="DB84:DB92" si="158">VLOOKUP(BX84,$BX$3:$EJ$81,31,FALSE)</f>
        <v>3</v>
      </c>
      <c r="DC84" s="10">
        <f t="shared" ref="DC84:DC92" si="159">VLOOKUP(BX84,$BX$3:$EJ$81,32,FALSE)</f>
        <v>3</v>
      </c>
      <c r="DD84" s="10">
        <f t="shared" ref="DD84:DD92" si="160">VLOOKUP(BX84,$BX$3:$EJ$81,33,FALSE)</f>
        <v>3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3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3</v>
      </c>
      <c r="DI84" s="10">
        <f t="shared" ref="DI84:DI92" si="165">VLOOKUP(BX84,$BX$3:$EJ$81,38,FALSE)</f>
        <v>3</v>
      </c>
      <c r="DJ84" s="10">
        <f t="shared" ref="DJ84:DJ92" si="166">VLOOKUP(BX84,$BX$3:$EJ$81,39,FALSE)</f>
        <v>3</v>
      </c>
      <c r="DK84" s="10">
        <f t="shared" ref="DK84:DK92" si="167">VLOOKUP(BX84,$BX$3:$EJ$81,40,FALSE)</f>
        <v>3</v>
      </c>
      <c r="DL84" s="10">
        <f t="shared" ref="DL84:DL92" si="168">VLOOKUP(BX84,$BX$3:$EJ$81,41,FALSE)</f>
        <v>4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3</v>
      </c>
      <c r="DP84" s="10">
        <f t="shared" ref="DP84:DP92" si="172">VLOOKUP(BX84,$BX$3:$EJ$81,45,FALSE)</f>
        <v>3</v>
      </c>
      <c r="DQ84" s="10">
        <f t="shared" ref="DQ84:DQ92" si="173">VLOOKUP(BX84,$BX$3:$EJ$81,46,FALSE)</f>
        <v>3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>
        <f t="shared" ref="DT84:DT92" si="176">VLOOKUP(BX84,$BX$3:$EJ$81,49,FALSE)</f>
        <v>2</v>
      </c>
      <c r="DU84" s="10">
        <f t="shared" ref="DU84:DU92" si="177">VLOOKUP(BX84,$BX$3:$EJ$81,50,FALSE)</f>
        <v>2</v>
      </c>
      <c r="DV84" s="10" t="e">
        <f t="shared" ref="DV84:DV92" si="178">VLOOKUP(BX84,$BX$3:$EJ$81,51,FALSE)</f>
        <v>#N/A</v>
      </c>
      <c r="DW84" s="10">
        <f t="shared" ref="DW84:DW92" si="179">VLOOKUP(BX84,$BX$3:$EJ$81,52,FALSE)</f>
        <v>2</v>
      </c>
      <c r="DX84" s="10" t="e">
        <f t="shared" ref="DX84:DX92" si="180">VLOOKUP(BX84,$BX$3:$EJ$81,53,FALSE)</f>
        <v>#N/A</v>
      </c>
      <c r="DY84" s="10">
        <f t="shared" ref="DY84:DY92" si="181">VLOOKUP(BX84,$BX$3:$EJ$81,54,FALSE)</f>
        <v>1</v>
      </c>
      <c r="DZ84" s="10" t="e">
        <f t="shared" ref="DZ84:DZ92" si="182">VLOOKUP(BX84,$BX$3:$EJ$81,55,FALSE)</f>
        <v>#N/A</v>
      </c>
      <c r="EA84" s="10">
        <f t="shared" ref="EA84:EA92" si="183">VLOOKUP(BX84,$BX$3:$EJ$81,56,FALSE)</f>
        <v>1</v>
      </c>
      <c r="EB84" s="10">
        <f t="shared" ref="EB84:EB92" si="184">VLOOKUP(BX84,$BX$3:$EJ$81,57,FALSE)</f>
        <v>1</v>
      </c>
      <c r="EC84" s="10">
        <f t="shared" ref="EC84:EC92" si="185">VLOOKUP(BX84,$BX$3:$EJ$81,58,FALSE)</f>
        <v>1</v>
      </c>
      <c r="ED84" s="10" t="e">
        <f t="shared" ref="ED84:ED92" si="186">VLOOKUP(BX84,$BX$3:$EJ$81,59,FALSE)</f>
        <v>#N/A</v>
      </c>
      <c r="EE84" s="10">
        <f t="shared" ref="EE84:EE92" si="187">VLOOKUP(BX84,$BX$3:$EJ$81,60,FALSE)</f>
        <v>1</v>
      </c>
      <c r="EF84" s="10" t="e">
        <f t="shared" ref="EF84:EF92" si="188">VLOOKUP(BX84,$BX$3:$EJ$81,61,FALSE)</f>
        <v>#N/A</v>
      </c>
      <c r="EG84" s="10">
        <f t="shared" ref="EG84:EG92" si="189">VLOOKUP(BX84,$BX$3:$EJ$81,62,FALSE)</f>
        <v>1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75" x14ac:dyDescent="0.2">
      <c r="B85" s="120"/>
      <c r="C85" s="370" t="s">
        <v>306</v>
      </c>
      <c r="D85" s="371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237</v>
      </c>
      <c r="O85" s="233" t="s">
        <v>1</v>
      </c>
      <c r="P85" s="233" t="s">
        <v>1</v>
      </c>
      <c r="Q85" s="10" t="s">
        <v>237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10"/>
      <c r="BE85" s="10" t="s">
        <v>41</v>
      </c>
      <c r="BF85" s="10" t="s">
        <v>41</v>
      </c>
      <c r="BG85" s="10"/>
      <c r="BH85" s="10" t="s">
        <v>315</v>
      </c>
      <c r="BJ85" s="10" t="s">
        <v>315</v>
      </c>
      <c r="BL85" s="10" t="s">
        <v>315</v>
      </c>
      <c r="BM85" s="10" t="s">
        <v>315</v>
      </c>
      <c r="BN85" s="10" t="s">
        <v>315</v>
      </c>
      <c r="BP85" s="10" t="s">
        <v>315</v>
      </c>
      <c r="BR85" s="10" t="s">
        <v>315</v>
      </c>
      <c r="BV85" s="3">
        <v>3</v>
      </c>
      <c r="BX85" s="16" t="str">
        <f t="shared" si="128"/>
        <v>Steve3465</v>
      </c>
      <c r="BY85" s="10">
        <f t="shared" si="129"/>
        <v>28</v>
      </c>
      <c r="BZ85" s="10">
        <f t="shared" si="130"/>
        <v>29</v>
      </c>
      <c r="CA85" s="10">
        <f t="shared" si="131"/>
        <v>32</v>
      </c>
      <c r="CB85" s="10">
        <f t="shared" si="132"/>
        <v>25</v>
      </c>
      <c r="CC85" s="10">
        <f t="shared" si="133"/>
        <v>5</v>
      </c>
      <c r="CD85" s="10">
        <f t="shared" si="134"/>
        <v>1</v>
      </c>
      <c r="CE85" s="10">
        <f t="shared" si="135"/>
        <v>1</v>
      </c>
      <c r="CF85" s="10">
        <f t="shared" si="136"/>
        <v>2</v>
      </c>
      <c r="CG85" s="10">
        <f t="shared" si="137"/>
        <v>1</v>
      </c>
      <c r="CH85" s="10">
        <f t="shared" si="138"/>
        <v>3</v>
      </c>
      <c r="CI85" s="10" t="e">
        <f t="shared" si="139"/>
        <v>#N/A</v>
      </c>
      <c r="CJ85" s="10">
        <f t="shared" si="140"/>
        <v>2</v>
      </c>
      <c r="CK85" s="10">
        <f t="shared" si="141"/>
        <v>3</v>
      </c>
      <c r="CL85" s="10">
        <f t="shared" si="142"/>
        <v>2</v>
      </c>
      <c r="CM85" s="10">
        <f t="shared" si="143"/>
        <v>3</v>
      </c>
      <c r="CN85" s="10">
        <f t="shared" si="144"/>
        <v>5</v>
      </c>
      <c r="CO85" s="10">
        <f t="shared" si="145"/>
        <v>4</v>
      </c>
      <c r="CP85" s="10">
        <f t="shared" si="146"/>
        <v>4</v>
      </c>
      <c r="CQ85" s="10">
        <f t="shared" si="147"/>
        <v>5</v>
      </c>
      <c r="CR85" s="10">
        <f t="shared" si="148"/>
        <v>3</v>
      </c>
      <c r="CS85" s="10">
        <f t="shared" si="149"/>
        <v>2</v>
      </c>
      <c r="CT85" s="10">
        <f t="shared" si="150"/>
        <v>2</v>
      </c>
      <c r="CU85" s="10">
        <f t="shared" si="151"/>
        <v>2</v>
      </c>
      <c r="CV85" s="10">
        <f t="shared" si="152"/>
        <v>1</v>
      </c>
      <c r="CW85" s="10">
        <f t="shared" si="153"/>
        <v>1</v>
      </c>
      <c r="CX85" s="10">
        <f t="shared" si="154"/>
        <v>1</v>
      </c>
      <c r="CY85" s="10">
        <f t="shared" si="155"/>
        <v>1</v>
      </c>
      <c r="CZ85" s="10">
        <f t="shared" si="156"/>
        <v>1</v>
      </c>
      <c r="DA85" s="10">
        <f t="shared" si="157"/>
        <v>2</v>
      </c>
      <c r="DB85" s="10">
        <f t="shared" si="158"/>
        <v>1</v>
      </c>
      <c r="DC85" s="10">
        <f t="shared" si="159"/>
        <v>2</v>
      </c>
      <c r="DD85" s="10">
        <f t="shared" si="160"/>
        <v>1</v>
      </c>
      <c r="DE85" s="10" t="e">
        <f t="shared" si="161"/>
        <v>#N/A</v>
      </c>
      <c r="DF85" s="10">
        <f t="shared" si="162"/>
        <v>1</v>
      </c>
      <c r="DG85" s="10" t="e">
        <f t="shared" si="163"/>
        <v>#N/A</v>
      </c>
      <c r="DH85" s="10">
        <f t="shared" si="164"/>
        <v>1</v>
      </c>
      <c r="DI85" s="10">
        <f t="shared" si="165"/>
        <v>1</v>
      </c>
      <c r="DJ85" s="10">
        <f t="shared" si="166"/>
        <v>1</v>
      </c>
      <c r="DK85" s="10">
        <f t="shared" si="167"/>
        <v>1</v>
      </c>
      <c r="DL85" s="10">
        <f t="shared" si="168"/>
        <v>1</v>
      </c>
      <c r="DM85" s="10" t="e">
        <f t="shared" si="169"/>
        <v>#N/A</v>
      </c>
      <c r="DN85" s="10" t="e">
        <f t="shared" si="170"/>
        <v>#N/A</v>
      </c>
      <c r="DO85" s="10">
        <f t="shared" si="171"/>
        <v>1</v>
      </c>
      <c r="DP85" s="10">
        <f t="shared" si="172"/>
        <v>1</v>
      </c>
      <c r="DQ85" s="10">
        <f t="shared" si="173"/>
        <v>1</v>
      </c>
      <c r="DR85" s="10" t="e">
        <f t="shared" si="174"/>
        <v>#N/A</v>
      </c>
      <c r="DS85" s="10" t="e">
        <f t="shared" si="175"/>
        <v>#N/A</v>
      </c>
      <c r="DT85" s="10">
        <f t="shared" si="176"/>
        <v>1</v>
      </c>
      <c r="DU85" s="10">
        <f t="shared" si="177"/>
        <v>1</v>
      </c>
      <c r="DV85" s="10" t="e">
        <f t="shared" si="178"/>
        <v>#N/A</v>
      </c>
      <c r="DW85" s="10">
        <f t="shared" si="179"/>
        <v>1</v>
      </c>
      <c r="DX85" s="10" t="e">
        <f t="shared" si="180"/>
        <v>#N/A</v>
      </c>
      <c r="DY85" s="10">
        <f t="shared" si="181"/>
        <v>2</v>
      </c>
      <c r="DZ85" s="10" t="e">
        <f t="shared" si="182"/>
        <v>#N/A</v>
      </c>
      <c r="EA85" s="10">
        <f t="shared" si="183"/>
        <v>2</v>
      </c>
      <c r="EB85" s="10">
        <f t="shared" si="184"/>
        <v>2</v>
      </c>
      <c r="EC85" s="10">
        <f t="shared" si="185"/>
        <v>2</v>
      </c>
      <c r="ED85" s="10" t="e">
        <f t="shared" si="186"/>
        <v>#N/A</v>
      </c>
      <c r="EE85" s="10">
        <f t="shared" si="187"/>
        <v>2</v>
      </c>
      <c r="EF85" s="10" t="e">
        <f t="shared" si="188"/>
        <v>#N/A</v>
      </c>
      <c r="EG85" s="10">
        <f t="shared" si="189"/>
        <v>2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75" x14ac:dyDescent="0.2">
      <c r="B86" s="121"/>
      <c r="C86" s="372" t="s">
        <v>307</v>
      </c>
      <c r="D86" s="373"/>
      <c r="E86" s="3"/>
      <c r="F86" s="3"/>
      <c r="G86" s="3"/>
      <c r="H86" s="3"/>
      <c r="I86" s="3"/>
      <c r="J86" s="233" t="s">
        <v>240</v>
      </c>
      <c r="K86" s="233" t="s">
        <v>24</v>
      </c>
      <c r="L86" s="233" t="s">
        <v>24</v>
      </c>
      <c r="M86" s="10" t="s">
        <v>237</v>
      </c>
      <c r="N86" s="233" t="s">
        <v>34</v>
      </c>
      <c r="O86" s="233" t="s">
        <v>229</v>
      </c>
      <c r="P86" s="233" t="s">
        <v>229</v>
      </c>
      <c r="Q86" s="10" t="s">
        <v>229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237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230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10"/>
      <c r="BE86" s="10" t="s">
        <v>21</v>
      </c>
      <c r="BF86" s="10" t="s">
        <v>21</v>
      </c>
      <c r="BG86" s="10"/>
      <c r="BH86" s="10" t="s">
        <v>41</v>
      </c>
      <c r="BJ86" s="10" t="s">
        <v>21</v>
      </c>
      <c r="BL86" s="10" t="s">
        <v>21</v>
      </c>
      <c r="BM86" s="10" t="s">
        <v>21</v>
      </c>
      <c r="BN86" s="10" t="s">
        <v>21</v>
      </c>
      <c r="BP86" s="10" t="s">
        <v>38</v>
      </c>
      <c r="BR86" s="10" t="s">
        <v>38</v>
      </c>
      <c r="BV86" s="3">
        <v>4</v>
      </c>
      <c r="BX86" s="16" t="str">
        <f t="shared" si="128"/>
        <v>Dodes</v>
      </c>
      <c r="BY86" s="10">
        <f t="shared" si="129"/>
        <v>43</v>
      </c>
      <c r="BZ86" s="10">
        <f t="shared" si="130"/>
        <v>58</v>
      </c>
      <c r="CA86" s="10">
        <f t="shared" si="131"/>
        <v>43</v>
      </c>
      <c r="CB86" s="10">
        <f t="shared" si="132"/>
        <v>28</v>
      </c>
      <c r="CC86" s="10">
        <f t="shared" si="133"/>
        <v>46</v>
      </c>
      <c r="CD86" s="10">
        <f t="shared" si="134"/>
        <v>49</v>
      </c>
      <c r="CE86" s="10">
        <f t="shared" si="135"/>
        <v>50</v>
      </c>
      <c r="CF86" s="10">
        <f t="shared" si="136"/>
        <v>53</v>
      </c>
      <c r="CG86" s="10">
        <f t="shared" si="137"/>
        <v>8</v>
      </c>
      <c r="CH86" s="10">
        <f t="shared" si="138"/>
        <v>61</v>
      </c>
      <c r="CI86" s="10" t="e">
        <f t="shared" si="139"/>
        <v>#N/A</v>
      </c>
      <c r="CJ86" s="10">
        <f t="shared" si="140"/>
        <v>61</v>
      </c>
      <c r="CK86" s="10">
        <f t="shared" si="141"/>
        <v>58</v>
      </c>
      <c r="CL86" s="10">
        <f t="shared" si="142"/>
        <v>47</v>
      </c>
      <c r="CM86" s="10">
        <f t="shared" si="143"/>
        <v>37</v>
      </c>
      <c r="CN86" s="10">
        <f t="shared" si="144"/>
        <v>42</v>
      </c>
      <c r="CO86" s="10">
        <f t="shared" si="145"/>
        <v>49</v>
      </c>
      <c r="CP86" s="10">
        <f t="shared" si="146"/>
        <v>49</v>
      </c>
      <c r="CQ86" s="10">
        <f t="shared" si="147"/>
        <v>44</v>
      </c>
      <c r="CR86" s="10">
        <f t="shared" si="148"/>
        <v>39</v>
      </c>
      <c r="CS86" s="10">
        <f t="shared" si="149"/>
        <v>24</v>
      </c>
      <c r="CT86" s="10">
        <f t="shared" si="150"/>
        <v>30</v>
      </c>
      <c r="CU86" s="10">
        <f t="shared" si="151"/>
        <v>30</v>
      </c>
      <c r="CV86" s="10">
        <f t="shared" si="152"/>
        <v>26</v>
      </c>
      <c r="CW86" s="10">
        <f t="shared" si="153"/>
        <v>17</v>
      </c>
      <c r="CX86" s="10">
        <f t="shared" si="154"/>
        <v>10</v>
      </c>
      <c r="CY86" s="10">
        <f t="shared" si="155"/>
        <v>11</v>
      </c>
      <c r="CZ86" s="10">
        <f t="shared" si="156"/>
        <v>12</v>
      </c>
      <c r="DA86" s="10">
        <f t="shared" si="157"/>
        <v>9</v>
      </c>
      <c r="DB86" s="10">
        <f t="shared" si="158"/>
        <v>12</v>
      </c>
      <c r="DC86" s="10">
        <f t="shared" si="159"/>
        <v>9</v>
      </c>
      <c r="DD86" s="10">
        <f t="shared" si="160"/>
        <v>13</v>
      </c>
      <c r="DE86" s="10" t="e">
        <f t="shared" si="161"/>
        <v>#N/A</v>
      </c>
      <c r="DF86" s="10">
        <f t="shared" si="162"/>
        <v>14</v>
      </c>
      <c r="DG86" s="10" t="e">
        <f t="shared" si="163"/>
        <v>#N/A</v>
      </c>
      <c r="DH86" s="10">
        <f t="shared" si="164"/>
        <v>14</v>
      </c>
      <c r="DI86" s="10">
        <f t="shared" si="165"/>
        <v>12</v>
      </c>
      <c r="DJ86" s="10">
        <f t="shared" si="166"/>
        <v>11</v>
      </c>
      <c r="DK86" s="10">
        <f t="shared" si="167"/>
        <v>11</v>
      </c>
      <c r="DL86" s="10">
        <f t="shared" si="168"/>
        <v>9</v>
      </c>
      <c r="DM86" s="10" t="e">
        <f t="shared" si="169"/>
        <v>#N/A</v>
      </c>
      <c r="DN86" s="10" t="e">
        <f t="shared" si="170"/>
        <v>#N/A</v>
      </c>
      <c r="DO86" s="10">
        <f t="shared" si="171"/>
        <v>11</v>
      </c>
      <c r="DP86" s="10">
        <f t="shared" si="172"/>
        <v>10</v>
      </c>
      <c r="DQ86" s="10">
        <f t="shared" si="173"/>
        <v>11</v>
      </c>
      <c r="DR86" s="10" t="e">
        <f t="shared" si="174"/>
        <v>#N/A</v>
      </c>
      <c r="DS86" s="10" t="e">
        <f t="shared" si="175"/>
        <v>#N/A</v>
      </c>
      <c r="DT86" s="10">
        <f t="shared" si="176"/>
        <v>6</v>
      </c>
      <c r="DU86" s="10">
        <f t="shared" si="177"/>
        <v>5</v>
      </c>
      <c r="DV86" s="10" t="e">
        <f t="shared" si="178"/>
        <v>#N/A</v>
      </c>
      <c r="DW86" s="10">
        <f t="shared" si="179"/>
        <v>3</v>
      </c>
      <c r="DX86" s="10" t="e">
        <f t="shared" si="180"/>
        <v>#N/A</v>
      </c>
      <c r="DY86" s="10">
        <f t="shared" si="181"/>
        <v>3</v>
      </c>
      <c r="DZ86" s="10" t="e">
        <f t="shared" si="182"/>
        <v>#N/A</v>
      </c>
      <c r="EA86" s="10">
        <f t="shared" si="183"/>
        <v>3</v>
      </c>
      <c r="EB86" s="10">
        <f t="shared" si="184"/>
        <v>3</v>
      </c>
      <c r="EC86" s="10">
        <f t="shared" si="185"/>
        <v>3</v>
      </c>
      <c r="ED86" s="10" t="e">
        <f t="shared" si="186"/>
        <v>#N/A</v>
      </c>
      <c r="EE86" s="10">
        <f t="shared" si="187"/>
        <v>3</v>
      </c>
      <c r="EF86" s="10" t="e">
        <f t="shared" si="188"/>
        <v>#N/A</v>
      </c>
      <c r="EG86" s="10">
        <f t="shared" si="189"/>
        <v>3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5" thickBot="1" x14ac:dyDescent="0.25">
      <c r="B87" s="122"/>
      <c r="C87" s="361" t="s">
        <v>308</v>
      </c>
      <c r="D87" s="362"/>
      <c r="E87" s="3"/>
      <c r="F87" s="3"/>
      <c r="G87" s="3"/>
      <c r="H87" s="3"/>
      <c r="I87" s="3"/>
      <c r="J87" s="233" t="s">
        <v>9</v>
      </c>
      <c r="K87" s="233" t="s">
        <v>240</v>
      </c>
      <c r="L87" s="233" t="s">
        <v>240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237</v>
      </c>
      <c r="T87" s="10"/>
      <c r="U87" s="10" t="s">
        <v>38</v>
      </c>
      <c r="V87" s="10" t="s">
        <v>236</v>
      </c>
      <c r="W87" s="10" t="s">
        <v>230</v>
      </c>
      <c r="X87" s="10" t="s">
        <v>232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236</v>
      </c>
      <c r="AD87" s="10" t="s">
        <v>236</v>
      </c>
      <c r="AE87" s="10" t="s">
        <v>236</v>
      </c>
      <c r="AF87" s="10" t="s">
        <v>236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10"/>
      <c r="BE87" s="10" t="s">
        <v>27</v>
      </c>
      <c r="BF87" s="10" t="s">
        <v>315</v>
      </c>
      <c r="BG87" s="10"/>
      <c r="BH87" s="10" t="s">
        <v>21</v>
      </c>
      <c r="BJ87" s="10" t="s">
        <v>41</v>
      </c>
      <c r="BL87" s="10" t="s">
        <v>230</v>
      </c>
      <c r="BM87" s="10" t="s">
        <v>38</v>
      </c>
      <c r="BN87" s="10" t="s">
        <v>38</v>
      </c>
      <c r="BP87" s="10" t="s">
        <v>21</v>
      </c>
      <c r="BR87" s="10" t="s">
        <v>21</v>
      </c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>
        <f t="shared" si="176"/>
        <v>4</v>
      </c>
      <c r="DU87" s="10">
        <f t="shared" si="177"/>
        <v>4</v>
      </c>
      <c r="DV87" s="10" t="e">
        <f t="shared" si="178"/>
        <v>#N/A</v>
      </c>
      <c r="DW87" s="10">
        <f t="shared" si="179"/>
        <v>5</v>
      </c>
      <c r="DX87" s="10" t="e">
        <f t="shared" si="180"/>
        <v>#N/A</v>
      </c>
      <c r="DY87" s="10">
        <f t="shared" si="181"/>
        <v>4</v>
      </c>
      <c r="DZ87" s="10" t="e">
        <f t="shared" si="182"/>
        <v>#N/A</v>
      </c>
      <c r="EA87" s="10">
        <f t="shared" si="183"/>
        <v>4</v>
      </c>
      <c r="EB87" s="10">
        <f t="shared" si="184"/>
        <v>4</v>
      </c>
      <c r="EC87" s="10">
        <f t="shared" si="185"/>
        <v>4</v>
      </c>
      <c r="ED87" s="10" t="e">
        <f t="shared" si="186"/>
        <v>#N/A</v>
      </c>
      <c r="EE87" s="10">
        <f t="shared" si="187"/>
        <v>5</v>
      </c>
      <c r="EF87" s="10" t="e">
        <f t="shared" si="188"/>
        <v>#N/A</v>
      </c>
      <c r="EG87" s="10">
        <f t="shared" si="189"/>
        <v>5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 x14ac:dyDescent="0.2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239</v>
      </c>
      <c r="N88" s="233" t="s">
        <v>33</v>
      </c>
      <c r="O88" s="233" t="s">
        <v>33</v>
      </c>
      <c r="P88" s="233" t="s">
        <v>33</v>
      </c>
      <c r="Q88" s="10" t="s">
        <v>236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236</v>
      </c>
      <c r="X88" s="10" t="s">
        <v>236</v>
      </c>
      <c r="Y88" s="10" t="s">
        <v>21</v>
      </c>
      <c r="Z88" s="10" t="s">
        <v>18</v>
      </c>
      <c r="AA88" s="10" t="s">
        <v>18</v>
      </c>
      <c r="AB88" s="10" t="s">
        <v>232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245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233</v>
      </c>
      <c r="AN88" s="10" t="s">
        <v>41</v>
      </c>
      <c r="AO88" s="10" t="s">
        <v>233</v>
      </c>
      <c r="AP88" s="10"/>
      <c r="AQ88" s="10" t="s">
        <v>233</v>
      </c>
      <c r="AR88" s="10"/>
      <c r="AS88" s="10" t="s">
        <v>233</v>
      </c>
      <c r="AT88" s="10" t="s">
        <v>9</v>
      </c>
      <c r="AU88" s="10" t="s">
        <v>233</v>
      </c>
      <c r="AV88" s="10" t="s">
        <v>233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10"/>
      <c r="BE88" s="10" t="s">
        <v>315</v>
      </c>
      <c r="BF88" s="10" t="s">
        <v>38</v>
      </c>
      <c r="BG88" s="10"/>
      <c r="BH88" s="10" t="s">
        <v>38</v>
      </c>
      <c r="BJ88" s="10" t="s">
        <v>38</v>
      </c>
      <c r="BL88" s="10" t="s">
        <v>41</v>
      </c>
      <c r="BM88" s="10" t="s">
        <v>230</v>
      </c>
      <c r="BN88" s="10" t="s">
        <v>230</v>
      </c>
      <c r="BP88" s="10" t="s">
        <v>34</v>
      </c>
      <c r="BR88" s="10" t="s">
        <v>34</v>
      </c>
      <c r="BV88" s="3">
        <v>6</v>
      </c>
      <c r="BX88" s="16" t="str">
        <f t="shared" si="128"/>
        <v>Peter Čička</v>
      </c>
      <c r="BY88" s="10">
        <f t="shared" si="129"/>
        <v>8</v>
      </c>
      <c r="BZ88" s="10">
        <f t="shared" si="130"/>
        <v>10</v>
      </c>
      <c r="CA88" s="10">
        <f t="shared" si="131"/>
        <v>13</v>
      </c>
      <c r="CB88" s="10">
        <f t="shared" si="132"/>
        <v>10</v>
      </c>
      <c r="CC88" s="10">
        <f t="shared" si="133"/>
        <v>14</v>
      </c>
      <c r="CD88" s="10">
        <f>VLOOKUP(BX88,$BX$3:$EJ$81,7,FALSE)</f>
        <v>10</v>
      </c>
      <c r="CE88" s="10">
        <f>VLOOKUP(BX88,$BX$3:$EJ$81,8,FALSE)</f>
        <v>12</v>
      </c>
      <c r="CF88" s="10">
        <f t="shared" si="136"/>
        <v>8</v>
      </c>
      <c r="CG88" s="10">
        <f t="shared" si="137"/>
        <v>9</v>
      </c>
      <c r="CH88" s="10">
        <f t="shared" si="138"/>
        <v>7</v>
      </c>
      <c r="CI88" s="10" t="e">
        <f t="shared" si="139"/>
        <v>#N/A</v>
      </c>
      <c r="CJ88" s="10">
        <f t="shared" si="140"/>
        <v>5</v>
      </c>
      <c r="CK88" s="10">
        <f t="shared" si="141"/>
        <v>8</v>
      </c>
      <c r="CL88" s="10">
        <f t="shared" si="142"/>
        <v>14</v>
      </c>
      <c r="CM88" s="10">
        <f t="shared" si="143"/>
        <v>7</v>
      </c>
      <c r="CN88" s="10">
        <f t="shared" si="144"/>
        <v>1</v>
      </c>
      <c r="CO88" s="10">
        <f t="shared" si="145"/>
        <v>3</v>
      </c>
      <c r="CP88" s="10">
        <f t="shared" si="146"/>
        <v>3</v>
      </c>
      <c r="CQ88" s="10">
        <f t="shared" si="147"/>
        <v>2</v>
      </c>
      <c r="CR88" s="10">
        <f t="shared" si="148"/>
        <v>2</v>
      </c>
      <c r="CS88" s="10">
        <f t="shared" si="149"/>
        <v>4</v>
      </c>
      <c r="CT88" s="10">
        <f t="shared" si="150"/>
        <v>4</v>
      </c>
      <c r="CU88" s="10">
        <f t="shared" si="151"/>
        <v>4</v>
      </c>
      <c r="CV88" s="10">
        <f t="shared" si="152"/>
        <v>5</v>
      </c>
      <c r="CW88" s="10">
        <f t="shared" si="153"/>
        <v>4</v>
      </c>
      <c r="CX88" s="10">
        <f t="shared" si="154"/>
        <v>5</v>
      </c>
      <c r="CY88" s="10">
        <f t="shared" si="155"/>
        <v>5</v>
      </c>
      <c r="CZ88" s="10">
        <f t="shared" si="156"/>
        <v>5</v>
      </c>
      <c r="DA88" s="10">
        <f t="shared" si="157"/>
        <v>4</v>
      </c>
      <c r="DB88" s="10">
        <f t="shared" si="158"/>
        <v>4</v>
      </c>
      <c r="DC88" s="10">
        <f t="shared" si="159"/>
        <v>4</v>
      </c>
      <c r="DD88" s="10">
        <f t="shared" si="160"/>
        <v>4</v>
      </c>
      <c r="DE88" s="10" t="e">
        <f t="shared" si="161"/>
        <v>#N/A</v>
      </c>
      <c r="DF88" s="10">
        <f t="shared" si="162"/>
        <v>4</v>
      </c>
      <c r="DG88" s="10" t="e">
        <f t="shared" si="163"/>
        <v>#N/A</v>
      </c>
      <c r="DH88" s="10">
        <f t="shared" si="164"/>
        <v>4</v>
      </c>
      <c r="DI88" s="10">
        <f t="shared" si="165"/>
        <v>7</v>
      </c>
      <c r="DJ88" s="10">
        <f t="shared" si="166"/>
        <v>8</v>
      </c>
      <c r="DK88" s="10">
        <f t="shared" si="167"/>
        <v>8</v>
      </c>
      <c r="DL88" s="10">
        <f t="shared" si="168"/>
        <v>6</v>
      </c>
      <c r="DM88" s="10" t="e">
        <f t="shared" si="169"/>
        <v>#N/A</v>
      </c>
      <c r="DN88" s="10" t="e">
        <f t="shared" si="170"/>
        <v>#N/A</v>
      </c>
      <c r="DO88" s="10">
        <f t="shared" si="171"/>
        <v>7</v>
      </c>
      <c r="DP88" s="10">
        <f t="shared" si="172"/>
        <v>7</v>
      </c>
      <c r="DQ88" s="10">
        <f t="shared" si="173"/>
        <v>7</v>
      </c>
      <c r="DR88" s="10" t="e">
        <f t="shared" si="174"/>
        <v>#N/A</v>
      </c>
      <c r="DS88" s="10" t="e">
        <f t="shared" si="175"/>
        <v>#N/A</v>
      </c>
      <c r="DT88" s="10">
        <f t="shared" si="176"/>
        <v>8</v>
      </c>
      <c r="DU88" s="10">
        <f t="shared" si="177"/>
        <v>6</v>
      </c>
      <c r="DV88" s="10" t="e">
        <f t="shared" si="178"/>
        <v>#N/A</v>
      </c>
      <c r="DW88" s="10">
        <f t="shared" si="179"/>
        <v>6</v>
      </c>
      <c r="DX88" s="10" t="e">
        <f t="shared" si="180"/>
        <v>#N/A</v>
      </c>
      <c r="DY88" s="10">
        <f t="shared" si="181"/>
        <v>6</v>
      </c>
      <c r="DZ88" s="10" t="e">
        <f t="shared" si="182"/>
        <v>#N/A</v>
      </c>
      <c r="EA88" s="10">
        <f t="shared" si="183"/>
        <v>7</v>
      </c>
      <c r="EB88" s="10">
        <f t="shared" si="184"/>
        <v>5</v>
      </c>
      <c r="EC88" s="10">
        <f t="shared" si="185"/>
        <v>5</v>
      </c>
      <c r="ED88" s="10" t="e">
        <f t="shared" si="186"/>
        <v>#N/A</v>
      </c>
      <c r="EE88" s="10">
        <f t="shared" si="187"/>
        <v>4</v>
      </c>
      <c r="EF88" s="10" t="e">
        <f t="shared" si="188"/>
        <v>#N/A</v>
      </c>
      <c r="EG88" s="10">
        <f t="shared" si="189"/>
        <v>4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 x14ac:dyDescent="0.2">
      <c r="D89" s="3"/>
      <c r="E89" s="3"/>
      <c r="F89" s="3"/>
      <c r="G89" s="3"/>
      <c r="H89" s="3"/>
      <c r="I89" s="3"/>
      <c r="J89" s="233" t="s">
        <v>318</v>
      </c>
      <c r="K89" s="233" t="s">
        <v>239</v>
      </c>
      <c r="L89" s="233" t="s">
        <v>10</v>
      </c>
      <c r="M89" s="10" t="s">
        <v>28</v>
      </c>
      <c r="N89" s="233" t="s">
        <v>229</v>
      </c>
      <c r="O89" s="233" t="s">
        <v>34</v>
      </c>
      <c r="P89" s="233" t="s">
        <v>34</v>
      </c>
      <c r="Q89" s="10" t="s">
        <v>33</v>
      </c>
      <c r="R89" s="10" t="s">
        <v>230</v>
      </c>
      <c r="S89" s="10" t="s">
        <v>38</v>
      </c>
      <c r="T89" s="10"/>
      <c r="U89" s="10" t="s">
        <v>16</v>
      </c>
      <c r="V89" s="10" t="s">
        <v>3</v>
      </c>
      <c r="W89" s="10" t="s">
        <v>237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236</v>
      </c>
      <c r="AC89" s="10" t="s">
        <v>9</v>
      </c>
      <c r="AD89" s="10" t="s">
        <v>13</v>
      </c>
      <c r="AE89" s="10" t="s">
        <v>230</v>
      </c>
      <c r="AF89" s="10" t="s">
        <v>230</v>
      </c>
      <c r="AG89" s="10" t="s">
        <v>9</v>
      </c>
      <c r="AH89" s="10" t="s">
        <v>230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230</v>
      </c>
      <c r="AV89" s="10" t="s">
        <v>230</v>
      </c>
      <c r="AW89" s="10" t="s">
        <v>230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10"/>
      <c r="BE89" s="10" t="s">
        <v>9</v>
      </c>
      <c r="BF89" s="10" t="s">
        <v>27</v>
      </c>
      <c r="BG89" s="10"/>
      <c r="BH89" s="10" t="s">
        <v>230</v>
      </c>
      <c r="BJ89" s="10" t="s">
        <v>9</v>
      </c>
      <c r="BL89" s="10" t="s">
        <v>38</v>
      </c>
      <c r="BM89" s="10" t="s">
        <v>41</v>
      </c>
      <c r="BN89" s="10" t="s">
        <v>34</v>
      </c>
      <c r="BP89" s="10" t="s">
        <v>230</v>
      </c>
      <c r="BR89" s="10" t="s">
        <v>230</v>
      </c>
      <c r="BV89" s="3">
        <v>7</v>
      </c>
      <c r="BX89" s="16" t="str">
        <f t="shared" si="128"/>
        <v>Marek Konečný</v>
      </c>
      <c r="BY89" s="10">
        <f t="shared" si="129"/>
        <v>48</v>
      </c>
      <c r="BZ89" s="10">
        <f t="shared" si="130"/>
        <v>42</v>
      </c>
      <c r="CA89" s="10">
        <f t="shared" si="131"/>
        <v>23</v>
      </c>
      <c r="CB89" s="10">
        <f t="shared" si="132"/>
        <v>31</v>
      </c>
      <c r="CC89" s="10">
        <f t="shared" si="133"/>
        <v>20</v>
      </c>
      <c r="CD89" s="10">
        <f t="shared" si="134"/>
        <v>27</v>
      </c>
      <c r="CE89" s="10">
        <f t="shared" si="135"/>
        <v>28</v>
      </c>
      <c r="CF89" s="10">
        <f t="shared" si="136"/>
        <v>9</v>
      </c>
      <c r="CG89" s="10">
        <f>VLOOKUP(BX89,$BX$3:$EJ$81,10,FALSE)</f>
        <v>7</v>
      </c>
      <c r="CH89" s="10">
        <f t="shared" si="138"/>
        <v>8</v>
      </c>
      <c r="CI89" s="10" t="e">
        <f t="shared" si="139"/>
        <v>#N/A</v>
      </c>
      <c r="CJ89" s="10">
        <f t="shared" si="140"/>
        <v>10</v>
      </c>
      <c r="CK89" s="10">
        <f t="shared" si="141"/>
        <v>1</v>
      </c>
      <c r="CL89" s="10">
        <f t="shared" si="142"/>
        <v>5</v>
      </c>
      <c r="CM89" s="10">
        <f t="shared" si="143"/>
        <v>2</v>
      </c>
      <c r="CN89" s="10">
        <f t="shared" si="144"/>
        <v>2</v>
      </c>
      <c r="CO89" s="10">
        <f t="shared" si="145"/>
        <v>1</v>
      </c>
      <c r="CP89" s="10">
        <f t="shared" si="146"/>
        <v>1</v>
      </c>
      <c r="CQ89" s="10">
        <f t="shared" si="147"/>
        <v>1</v>
      </c>
      <c r="CR89" s="10">
        <f t="shared" si="148"/>
        <v>1</v>
      </c>
      <c r="CS89" s="10">
        <f t="shared" si="149"/>
        <v>1</v>
      </c>
      <c r="CT89" s="10">
        <f t="shared" si="150"/>
        <v>7</v>
      </c>
      <c r="CU89" s="10">
        <f t="shared" si="151"/>
        <v>7</v>
      </c>
      <c r="CV89" s="10">
        <f t="shared" si="152"/>
        <v>4</v>
      </c>
      <c r="CW89" s="10">
        <f t="shared" si="153"/>
        <v>7</v>
      </c>
      <c r="CX89" s="10">
        <f t="shared" si="154"/>
        <v>11</v>
      </c>
      <c r="CY89" s="10">
        <f t="shared" si="155"/>
        <v>8</v>
      </c>
      <c r="CZ89" s="10">
        <f t="shared" si="156"/>
        <v>10</v>
      </c>
      <c r="DA89" s="10">
        <f t="shared" si="157"/>
        <v>13</v>
      </c>
      <c r="DB89" s="10">
        <f t="shared" si="158"/>
        <v>14</v>
      </c>
      <c r="DC89" s="10">
        <f t="shared" si="159"/>
        <v>15</v>
      </c>
      <c r="DD89" s="10">
        <f t="shared" si="160"/>
        <v>11</v>
      </c>
      <c r="DE89" s="10" t="e">
        <f t="shared" si="161"/>
        <v>#N/A</v>
      </c>
      <c r="DF89" s="10">
        <f t="shared" si="162"/>
        <v>12</v>
      </c>
      <c r="DG89" s="10" t="e">
        <f t="shared" si="163"/>
        <v>#N/A</v>
      </c>
      <c r="DH89" s="10">
        <f t="shared" si="164"/>
        <v>12</v>
      </c>
      <c r="DI89" s="10">
        <f t="shared" si="165"/>
        <v>10</v>
      </c>
      <c r="DJ89" s="10">
        <f t="shared" si="166"/>
        <v>7</v>
      </c>
      <c r="DK89" s="10">
        <f t="shared" si="167"/>
        <v>7</v>
      </c>
      <c r="DL89" s="10">
        <f t="shared" si="168"/>
        <v>7</v>
      </c>
      <c r="DM89" s="10" t="e">
        <f t="shared" si="169"/>
        <v>#N/A</v>
      </c>
      <c r="DN89" s="10" t="e">
        <f t="shared" si="170"/>
        <v>#N/A</v>
      </c>
      <c r="DO89" s="10">
        <f t="shared" si="171"/>
        <v>8</v>
      </c>
      <c r="DP89" s="10">
        <f t="shared" si="172"/>
        <v>8</v>
      </c>
      <c r="DQ89" s="10">
        <f t="shared" si="173"/>
        <v>8</v>
      </c>
      <c r="DR89" s="10" t="e">
        <f t="shared" si="174"/>
        <v>#N/A</v>
      </c>
      <c r="DS89" s="10" t="e">
        <f t="shared" si="175"/>
        <v>#N/A</v>
      </c>
      <c r="DT89" s="10">
        <f t="shared" si="176"/>
        <v>9</v>
      </c>
      <c r="DU89" s="10">
        <f t="shared" si="177"/>
        <v>12</v>
      </c>
      <c r="DV89" s="10" t="e">
        <f t="shared" si="178"/>
        <v>#N/A</v>
      </c>
      <c r="DW89" s="10">
        <f t="shared" si="179"/>
        <v>7</v>
      </c>
      <c r="DX89" s="10" t="e">
        <f t="shared" si="180"/>
        <v>#N/A</v>
      </c>
      <c r="DY89" s="10">
        <f t="shared" si="181"/>
        <v>8</v>
      </c>
      <c r="DZ89" s="10" t="e">
        <f t="shared" si="182"/>
        <v>#N/A</v>
      </c>
      <c r="EA89" s="10">
        <f t="shared" si="183"/>
        <v>5</v>
      </c>
      <c r="EB89" s="10">
        <f t="shared" si="184"/>
        <v>6</v>
      </c>
      <c r="EC89" s="10">
        <f t="shared" si="185"/>
        <v>6</v>
      </c>
      <c r="ED89" s="10" t="e">
        <f t="shared" si="186"/>
        <v>#N/A</v>
      </c>
      <c r="EE89" s="10">
        <f t="shared" si="187"/>
        <v>7</v>
      </c>
      <c r="EF89" s="10" t="e">
        <f t="shared" si="188"/>
        <v>#N/A</v>
      </c>
      <c r="EG89" s="10">
        <f t="shared" si="189"/>
        <v>7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 x14ac:dyDescent="0.2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239</v>
      </c>
      <c r="M90" s="10" t="s">
        <v>9</v>
      </c>
      <c r="N90" s="233" t="s">
        <v>240</v>
      </c>
      <c r="O90" s="233" t="s">
        <v>41</v>
      </c>
      <c r="P90" s="233" t="s">
        <v>236</v>
      </c>
      <c r="Q90" s="10" t="s">
        <v>38</v>
      </c>
      <c r="R90" s="10" t="s">
        <v>315</v>
      </c>
      <c r="S90" s="10" t="s">
        <v>230</v>
      </c>
      <c r="T90" s="10"/>
      <c r="U90" s="10" t="s">
        <v>237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232</v>
      </c>
      <c r="AA90" s="10" t="s">
        <v>232</v>
      </c>
      <c r="AB90" s="10" t="s">
        <v>13</v>
      </c>
      <c r="AC90" s="10" t="s">
        <v>232</v>
      </c>
      <c r="AD90" s="10" t="s">
        <v>10</v>
      </c>
      <c r="AE90" s="10" t="s">
        <v>27</v>
      </c>
      <c r="AF90" s="10" t="s">
        <v>27</v>
      </c>
      <c r="AG90" s="10" t="s">
        <v>245</v>
      </c>
      <c r="AH90" s="10" t="s">
        <v>236</v>
      </c>
      <c r="AI90" s="10" t="s">
        <v>27</v>
      </c>
      <c r="AJ90" s="10" t="s">
        <v>230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233</v>
      </c>
      <c r="AU90" s="10" t="s">
        <v>38</v>
      </c>
      <c r="AV90" s="10" t="s">
        <v>38</v>
      </c>
      <c r="AW90" s="10" t="s">
        <v>233</v>
      </c>
      <c r="AX90" s="10"/>
      <c r="AY90" s="10"/>
      <c r="AZ90" s="10" t="s">
        <v>230</v>
      </c>
      <c r="BA90" s="10" t="s">
        <v>230</v>
      </c>
      <c r="BB90" s="10" t="s">
        <v>230</v>
      </c>
      <c r="BC90" s="10"/>
      <c r="BD90" s="10"/>
      <c r="BE90" s="10" t="s">
        <v>38</v>
      </c>
      <c r="BF90" s="10" t="s">
        <v>31</v>
      </c>
      <c r="BG90" s="10"/>
      <c r="BH90" s="10" t="s">
        <v>39</v>
      </c>
      <c r="BJ90" s="10" t="s">
        <v>230</v>
      </c>
      <c r="BL90" s="10" t="s">
        <v>9</v>
      </c>
      <c r="BM90" s="10" t="s">
        <v>34</v>
      </c>
      <c r="BN90" s="10" t="s">
        <v>35</v>
      </c>
      <c r="BP90" s="10" t="s">
        <v>35</v>
      </c>
      <c r="BR90" s="10" t="s">
        <v>35</v>
      </c>
      <c r="BV90" s="3">
        <v>8</v>
      </c>
      <c r="BX90" s="16" t="str">
        <f t="shared" si="128"/>
        <v>Rajjum</v>
      </c>
      <c r="BY90" s="10">
        <f t="shared" si="129"/>
        <v>19</v>
      </c>
      <c r="BZ90" s="10">
        <f t="shared" si="130"/>
        <v>19</v>
      </c>
      <c r="CA90" s="10">
        <f t="shared" si="131"/>
        <v>11</v>
      </c>
      <c r="CB90" s="10">
        <f t="shared" si="132"/>
        <v>9</v>
      </c>
      <c r="CC90" s="10">
        <f t="shared" si="133"/>
        <v>4</v>
      </c>
      <c r="CD90" s="10">
        <f t="shared" si="134"/>
        <v>7</v>
      </c>
      <c r="CE90" s="10">
        <f t="shared" si="135"/>
        <v>7</v>
      </c>
      <c r="CF90" s="10">
        <f t="shared" si="136"/>
        <v>10</v>
      </c>
      <c r="CG90" s="10">
        <f>VLOOKUP(BX90,$BX$3:$EJ$81,10,FALSE)</f>
        <v>12</v>
      </c>
      <c r="CH90" s="10">
        <f t="shared" si="138"/>
        <v>20</v>
      </c>
      <c r="CI90" s="10" t="e">
        <f t="shared" si="139"/>
        <v>#N/A</v>
      </c>
      <c r="CJ90" s="10">
        <f t="shared" si="140"/>
        <v>24</v>
      </c>
      <c r="CK90" s="10">
        <f t="shared" si="141"/>
        <v>17</v>
      </c>
      <c r="CL90" s="10">
        <f t="shared" si="142"/>
        <v>17</v>
      </c>
      <c r="CM90" s="10">
        <f t="shared" si="143"/>
        <v>19</v>
      </c>
      <c r="CN90" s="10">
        <f t="shared" si="144"/>
        <v>19</v>
      </c>
      <c r="CO90" s="10">
        <f t="shared" si="145"/>
        <v>21</v>
      </c>
      <c r="CP90" s="10">
        <f t="shared" si="146"/>
        <v>21</v>
      </c>
      <c r="CQ90" s="10">
        <f t="shared" si="147"/>
        <v>18</v>
      </c>
      <c r="CR90" s="10">
        <f t="shared" si="148"/>
        <v>20</v>
      </c>
      <c r="CS90" s="10">
        <f t="shared" si="149"/>
        <v>14</v>
      </c>
      <c r="CT90" s="10">
        <f t="shared" si="150"/>
        <v>12</v>
      </c>
      <c r="CU90" s="10">
        <f t="shared" si="151"/>
        <v>12</v>
      </c>
      <c r="CV90" s="10">
        <f t="shared" si="152"/>
        <v>21</v>
      </c>
      <c r="CW90" s="10">
        <f t="shared" si="153"/>
        <v>19</v>
      </c>
      <c r="CX90" s="10">
        <f t="shared" si="154"/>
        <v>19</v>
      </c>
      <c r="CY90" s="10">
        <f t="shared" si="155"/>
        <v>19</v>
      </c>
      <c r="CZ90" s="10">
        <f t="shared" si="156"/>
        <v>16</v>
      </c>
      <c r="DA90" s="10">
        <f t="shared" si="157"/>
        <v>14</v>
      </c>
      <c r="DB90" s="10">
        <f t="shared" si="158"/>
        <v>15</v>
      </c>
      <c r="DC90" s="10">
        <f t="shared" si="159"/>
        <v>16</v>
      </c>
      <c r="DD90" s="10">
        <f t="shared" si="160"/>
        <v>16</v>
      </c>
      <c r="DE90" s="10" t="e">
        <f t="shared" si="161"/>
        <v>#N/A</v>
      </c>
      <c r="DF90" s="10">
        <f t="shared" si="162"/>
        <v>17</v>
      </c>
      <c r="DG90" s="10" t="e">
        <f t="shared" si="163"/>
        <v>#N/A</v>
      </c>
      <c r="DH90" s="10">
        <f t="shared" si="164"/>
        <v>17</v>
      </c>
      <c r="DI90" s="10">
        <f t="shared" si="165"/>
        <v>15</v>
      </c>
      <c r="DJ90" s="10">
        <f t="shared" si="166"/>
        <v>14</v>
      </c>
      <c r="DK90" s="10">
        <f t="shared" si="167"/>
        <v>14</v>
      </c>
      <c r="DL90" s="10">
        <f t="shared" si="168"/>
        <v>15</v>
      </c>
      <c r="DM90" s="10" t="e">
        <f t="shared" si="169"/>
        <v>#N/A</v>
      </c>
      <c r="DN90" s="10" t="e">
        <f t="shared" si="170"/>
        <v>#N/A</v>
      </c>
      <c r="DO90" s="10">
        <f t="shared" si="171"/>
        <v>14</v>
      </c>
      <c r="DP90" s="10">
        <f t="shared" si="172"/>
        <v>15</v>
      </c>
      <c r="DQ90" s="10">
        <f t="shared" si="173"/>
        <v>14</v>
      </c>
      <c r="DR90" s="10" t="e">
        <f t="shared" si="174"/>
        <v>#N/A</v>
      </c>
      <c r="DS90" s="10" t="e">
        <f t="shared" si="175"/>
        <v>#N/A</v>
      </c>
      <c r="DT90" s="10">
        <f t="shared" si="176"/>
        <v>17</v>
      </c>
      <c r="DU90" s="10">
        <f t="shared" si="177"/>
        <v>14</v>
      </c>
      <c r="DV90" s="10" t="e">
        <f t="shared" si="178"/>
        <v>#N/A</v>
      </c>
      <c r="DW90" s="10">
        <f t="shared" si="179"/>
        <v>14</v>
      </c>
      <c r="DX90" s="10" t="e">
        <f t="shared" si="180"/>
        <v>#N/A</v>
      </c>
      <c r="DY90" s="10">
        <f t="shared" si="181"/>
        <v>12</v>
      </c>
      <c r="DZ90" s="10" t="e">
        <f t="shared" si="182"/>
        <v>#N/A</v>
      </c>
      <c r="EA90" s="10">
        <f t="shared" si="183"/>
        <v>9</v>
      </c>
      <c r="EB90" s="10">
        <f t="shared" si="184"/>
        <v>8</v>
      </c>
      <c r="EC90" s="10">
        <f t="shared" si="185"/>
        <v>7</v>
      </c>
      <c r="ED90" s="10" t="e">
        <f t="shared" si="186"/>
        <v>#N/A</v>
      </c>
      <c r="EE90" s="10">
        <f t="shared" si="187"/>
        <v>6</v>
      </c>
      <c r="EF90" s="10" t="e">
        <f t="shared" si="188"/>
        <v>#N/A</v>
      </c>
      <c r="EG90" s="10">
        <f t="shared" si="189"/>
        <v>6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 x14ac:dyDescent="0.2">
      <c r="D91" s="3"/>
      <c r="E91" s="3"/>
      <c r="F91" s="3"/>
      <c r="G91" s="3"/>
      <c r="H91" s="3"/>
      <c r="I91" s="3"/>
      <c r="J91" s="233" t="s">
        <v>16</v>
      </c>
      <c r="K91" s="233" t="s">
        <v>318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230</v>
      </c>
      <c r="R91" s="10" t="s">
        <v>38</v>
      </c>
      <c r="S91" s="10" t="s">
        <v>232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237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315</v>
      </c>
      <c r="AM91" s="10" t="s">
        <v>41</v>
      </c>
      <c r="AN91" s="10" t="s">
        <v>315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315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10"/>
      <c r="BE91" s="10" t="s">
        <v>230</v>
      </c>
      <c r="BF91" s="10" t="s">
        <v>39</v>
      </c>
      <c r="BG91" s="10"/>
      <c r="BH91" s="10" t="s">
        <v>9</v>
      </c>
      <c r="BJ91" s="10" t="s">
        <v>39</v>
      </c>
      <c r="BL91" s="10" t="s">
        <v>34</v>
      </c>
      <c r="BM91" s="10" t="s">
        <v>35</v>
      </c>
      <c r="BN91" s="10" t="s">
        <v>41</v>
      </c>
      <c r="BP91" s="10" t="s">
        <v>233</v>
      </c>
      <c r="BR91" s="10" t="s">
        <v>233</v>
      </c>
      <c r="BV91" s="3">
        <v>9</v>
      </c>
      <c r="BX91" s="16" t="str">
        <f t="shared" si="128"/>
        <v>boss</v>
      </c>
      <c r="BY91" s="10">
        <f t="shared" si="129"/>
        <v>66</v>
      </c>
      <c r="BZ91" s="10">
        <f t="shared" si="130"/>
        <v>53</v>
      </c>
      <c r="CA91" s="10">
        <f t="shared" si="131"/>
        <v>56</v>
      </c>
      <c r="CB91" s="10">
        <f t="shared" si="132"/>
        <v>52</v>
      </c>
      <c r="CC91" s="10">
        <f t="shared" si="133"/>
        <v>52</v>
      </c>
      <c r="CD91" s="10">
        <f t="shared" si="134"/>
        <v>55</v>
      </c>
      <c r="CE91" s="10">
        <f t="shared" si="135"/>
        <v>55</v>
      </c>
      <c r="CF91" s="10">
        <f t="shared" si="136"/>
        <v>58</v>
      </c>
      <c r="CG91" s="10">
        <f t="shared" si="137"/>
        <v>22</v>
      </c>
      <c r="CH91" s="10">
        <f t="shared" si="138"/>
        <v>57</v>
      </c>
      <c r="CI91" s="10" t="e">
        <f t="shared" si="139"/>
        <v>#N/A</v>
      </c>
      <c r="CJ91" s="10">
        <f t="shared" si="140"/>
        <v>59</v>
      </c>
      <c r="CK91" s="10">
        <f t="shared" si="141"/>
        <v>54</v>
      </c>
      <c r="CL91" s="10">
        <f t="shared" si="142"/>
        <v>57</v>
      </c>
      <c r="CM91" s="10">
        <f t="shared" si="143"/>
        <v>51</v>
      </c>
      <c r="CN91" s="10">
        <f t="shared" si="144"/>
        <v>45</v>
      </c>
      <c r="CO91" s="10">
        <f t="shared" si="145"/>
        <v>45</v>
      </c>
      <c r="CP91" s="10">
        <f t="shared" si="146"/>
        <v>45</v>
      </c>
      <c r="CQ91" s="10">
        <f t="shared" si="147"/>
        <v>36</v>
      </c>
      <c r="CR91" s="10">
        <f t="shared" si="148"/>
        <v>36</v>
      </c>
      <c r="CS91" s="10">
        <f t="shared" si="149"/>
        <v>29</v>
      </c>
      <c r="CT91" s="10">
        <f t="shared" si="150"/>
        <v>25</v>
      </c>
      <c r="CU91" s="10">
        <f t="shared" si="151"/>
        <v>25</v>
      </c>
      <c r="CV91" s="10">
        <f t="shared" si="152"/>
        <v>32</v>
      </c>
      <c r="CW91" s="10">
        <f t="shared" si="153"/>
        <v>31</v>
      </c>
      <c r="CX91" s="10">
        <f t="shared" si="154"/>
        <v>23</v>
      </c>
      <c r="CY91" s="10">
        <f t="shared" si="155"/>
        <v>22</v>
      </c>
      <c r="CZ91" s="10">
        <f t="shared" si="156"/>
        <v>24</v>
      </c>
      <c r="DA91" s="10">
        <f t="shared" si="157"/>
        <v>27</v>
      </c>
      <c r="DB91" s="10">
        <f t="shared" si="158"/>
        <v>27</v>
      </c>
      <c r="DC91" s="10">
        <f t="shared" si="159"/>
        <v>27</v>
      </c>
      <c r="DD91" s="10">
        <f t="shared" si="160"/>
        <v>27</v>
      </c>
      <c r="DE91" s="10" t="e">
        <f t="shared" si="161"/>
        <v>#N/A</v>
      </c>
      <c r="DF91" s="10">
        <f t="shared" si="162"/>
        <v>26</v>
      </c>
      <c r="DG91" s="10" t="e">
        <f t="shared" si="163"/>
        <v>#N/A</v>
      </c>
      <c r="DH91" s="10">
        <f t="shared" si="164"/>
        <v>26</v>
      </c>
      <c r="DI91" s="10">
        <f t="shared" si="165"/>
        <v>27</v>
      </c>
      <c r="DJ91" s="10">
        <f t="shared" si="166"/>
        <v>26</v>
      </c>
      <c r="DK91" s="10">
        <f t="shared" si="167"/>
        <v>26</v>
      </c>
      <c r="DL91" s="10">
        <f t="shared" si="168"/>
        <v>27</v>
      </c>
      <c r="DM91" s="10" t="e">
        <f t="shared" si="169"/>
        <v>#N/A</v>
      </c>
      <c r="DN91" s="10" t="e">
        <f t="shared" si="170"/>
        <v>#N/A</v>
      </c>
      <c r="DO91" s="10">
        <f t="shared" si="171"/>
        <v>21</v>
      </c>
      <c r="DP91" s="10">
        <f t="shared" si="172"/>
        <v>22</v>
      </c>
      <c r="DQ91" s="10">
        <f t="shared" si="173"/>
        <v>21</v>
      </c>
      <c r="DR91" s="10" t="e">
        <f t="shared" si="174"/>
        <v>#N/A</v>
      </c>
      <c r="DS91" s="10" t="e">
        <f t="shared" si="175"/>
        <v>#N/A</v>
      </c>
      <c r="DT91" s="10">
        <f t="shared" si="176"/>
        <v>22</v>
      </c>
      <c r="DU91" s="10">
        <f t="shared" si="177"/>
        <v>21</v>
      </c>
      <c r="DV91" s="10" t="e">
        <f t="shared" si="178"/>
        <v>#N/A</v>
      </c>
      <c r="DW91" s="10">
        <f t="shared" si="179"/>
        <v>19</v>
      </c>
      <c r="DX91" s="10" t="e">
        <f t="shared" si="180"/>
        <v>#N/A</v>
      </c>
      <c r="DY91" s="10">
        <f t="shared" si="181"/>
        <v>16</v>
      </c>
      <c r="DZ91" s="10" t="e">
        <f t="shared" si="182"/>
        <v>#N/A</v>
      </c>
      <c r="EA91" s="10">
        <f t="shared" si="183"/>
        <v>12</v>
      </c>
      <c r="EB91" s="10">
        <f t="shared" si="184"/>
        <v>9</v>
      </c>
      <c r="EC91" s="10">
        <f t="shared" si="185"/>
        <v>8</v>
      </c>
      <c r="ED91" s="10" t="e">
        <f t="shared" si="186"/>
        <v>#N/A</v>
      </c>
      <c r="EE91" s="10">
        <f t="shared" si="187"/>
        <v>8</v>
      </c>
      <c r="EF91" s="10" t="e">
        <f t="shared" si="188"/>
        <v>#N/A</v>
      </c>
      <c r="EG91" s="10">
        <f t="shared" si="189"/>
        <v>8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 x14ac:dyDescent="0.2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236</v>
      </c>
      <c r="T92" s="10"/>
      <c r="U92" s="10" t="s">
        <v>230</v>
      </c>
      <c r="V92" s="10" t="s">
        <v>237</v>
      </c>
      <c r="W92" s="10" t="s">
        <v>232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245</v>
      </c>
      <c r="AC92" s="10" t="s">
        <v>10</v>
      </c>
      <c r="AD92" s="10" t="s">
        <v>233</v>
      </c>
      <c r="AE92" s="10" t="s">
        <v>245</v>
      </c>
      <c r="AF92" s="10" t="s">
        <v>245</v>
      </c>
      <c r="AG92" s="10" t="s">
        <v>236</v>
      </c>
      <c r="AH92" s="10" t="s">
        <v>41</v>
      </c>
      <c r="AI92" s="10" t="s">
        <v>315</v>
      </c>
      <c r="AJ92" s="10" t="s">
        <v>23</v>
      </c>
      <c r="AK92" s="10" t="s">
        <v>230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230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233</v>
      </c>
      <c r="BA92" s="10" t="s">
        <v>315</v>
      </c>
      <c r="BB92" s="10" t="s">
        <v>233</v>
      </c>
      <c r="BC92" s="10"/>
      <c r="BD92" s="10"/>
      <c r="BE92" s="10" t="s">
        <v>233</v>
      </c>
      <c r="BF92" s="10" t="s">
        <v>9</v>
      </c>
      <c r="BG92" s="10"/>
      <c r="BH92" s="10" t="s">
        <v>233</v>
      </c>
      <c r="BJ92" s="10" t="s">
        <v>233</v>
      </c>
      <c r="BL92" s="10" t="s">
        <v>233</v>
      </c>
      <c r="BM92" s="10" t="s">
        <v>9</v>
      </c>
      <c r="BN92" s="10" t="s">
        <v>1</v>
      </c>
      <c r="BP92" s="10" t="s">
        <v>41</v>
      </c>
      <c r="BR92" s="10" t="s">
        <v>41</v>
      </c>
      <c r="BV92" s="3">
        <v>10</v>
      </c>
      <c r="BX92" s="16" t="str">
        <f t="shared" si="128"/>
        <v>xO2</v>
      </c>
      <c r="BY92" s="10">
        <f t="shared" si="129"/>
        <v>15</v>
      </c>
      <c r="BZ92" s="10">
        <f t="shared" si="130"/>
        <v>16</v>
      </c>
      <c r="CA92" s="10">
        <f t="shared" si="131"/>
        <v>19</v>
      </c>
      <c r="CB92" s="10">
        <f t="shared" si="132"/>
        <v>15</v>
      </c>
      <c r="CC92" s="10">
        <f t="shared" si="133"/>
        <v>18</v>
      </c>
      <c r="CD92" s="10">
        <f t="shared" si="134"/>
        <v>8</v>
      </c>
      <c r="CE92" s="10">
        <f t="shared" si="135"/>
        <v>9</v>
      </c>
      <c r="CF92" s="10">
        <f t="shared" si="136"/>
        <v>11</v>
      </c>
      <c r="CG92" s="10">
        <f t="shared" si="137"/>
        <v>2</v>
      </c>
      <c r="CH92" s="10">
        <f t="shared" si="138"/>
        <v>11</v>
      </c>
      <c r="CI92" s="10" t="e">
        <f t="shared" si="139"/>
        <v>#N/A</v>
      </c>
      <c r="CJ92" s="10">
        <f t="shared" si="140"/>
        <v>14</v>
      </c>
      <c r="CK92" s="10">
        <f t="shared" si="141"/>
        <v>15</v>
      </c>
      <c r="CL92" s="10">
        <f t="shared" si="142"/>
        <v>19</v>
      </c>
      <c r="CM92" s="10">
        <f t="shared" si="143"/>
        <v>17</v>
      </c>
      <c r="CN92" s="10">
        <f t="shared" si="144"/>
        <v>14</v>
      </c>
      <c r="CO92" s="10">
        <f t="shared" si="145"/>
        <v>12</v>
      </c>
      <c r="CP92" s="10">
        <f t="shared" si="146"/>
        <v>12</v>
      </c>
      <c r="CQ92" s="10">
        <f t="shared" si="147"/>
        <v>9</v>
      </c>
      <c r="CR92" s="10">
        <f t="shared" si="148"/>
        <v>11</v>
      </c>
      <c r="CS92" s="10">
        <f t="shared" si="149"/>
        <v>19</v>
      </c>
      <c r="CT92" s="10">
        <f t="shared" si="150"/>
        <v>14</v>
      </c>
      <c r="CU92" s="10">
        <f t="shared" si="151"/>
        <v>14</v>
      </c>
      <c r="CV92" s="10">
        <f t="shared" si="152"/>
        <v>9</v>
      </c>
      <c r="CW92" s="10">
        <f t="shared" si="153"/>
        <v>10</v>
      </c>
      <c r="CX92" s="10">
        <f t="shared" si="154"/>
        <v>6</v>
      </c>
      <c r="CY92" s="10">
        <f t="shared" si="155"/>
        <v>6</v>
      </c>
      <c r="CZ92" s="10">
        <f t="shared" si="156"/>
        <v>7</v>
      </c>
      <c r="DA92" s="10">
        <f t="shared" si="157"/>
        <v>6</v>
      </c>
      <c r="DB92" s="10">
        <f t="shared" si="158"/>
        <v>9</v>
      </c>
      <c r="DC92" s="10">
        <f t="shared" si="159"/>
        <v>6</v>
      </c>
      <c r="DD92" s="10">
        <f t="shared" si="160"/>
        <v>9</v>
      </c>
      <c r="DE92" s="10" t="e">
        <f t="shared" si="161"/>
        <v>#N/A</v>
      </c>
      <c r="DF92" s="10">
        <f t="shared" si="162"/>
        <v>9</v>
      </c>
      <c r="DG92" s="10" t="e">
        <f t="shared" si="163"/>
        <v>#N/A</v>
      </c>
      <c r="DH92" s="10">
        <f t="shared" si="164"/>
        <v>9</v>
      </c>
      <c r="DI92" s="10">
        <f t="shared" si="165"/>
        <v>5</v>
      </c>
      <c r="DJ92" s="10">
        <f t="shared" si="166"/>
        <v>5</v>
      </c>
      <c r="DK92" s="10">
        <f t="shared" si="167"/>
        <v>5</v>
      </c>
      <c r="DL92" s="10">
        <f t="shared" si="168"/>
        <v>3</v>
      </c>
      <c r="DM92" s="10" t="e">
        <f t="shared" si="169"/>
        <v>#N/A</v>
      </c>
      <c r="DN92" s="10" t="e">
        <f t="shared" si="170"/>
        <v>#N/A</v>
      </c>
      <c r="DO92" s="10">
        <f t="shared" si="171"/>
        <v>2</v>
      </c>
      <c r="DP92" s="10">
        <f t="shared" si="172"/>
        <v>2</v>
      </c>
      <c r="DQ92" s="10">
        <f t="shared" si="173"/>
        <v>2</v>
      </c>
      <c r="DR92" s="10" t="e">
        <f t="shared" si="174"/>
        <v>#N/A</v>
      </c>
      <c r="DS92" s="10" t="e">
        <f t="shared" si="175"/>
        <v>#N/A</v>
      </c>
      <c r="DT92" s="10">
        <f t="shared" si="176"/>
        <v>3</v>
      </c>
      <c r="DU92" s="10">
        <f t="shared" si="177"/>
        <v>3</v>
      </c>
      <c r="DV92" s="10" t="e">
        <f t="shared" si="178"/>
        <v>#N/A</v>
      </c>
      <c r="DW92" s="10">
        <f t="shared" si="179"/>
        <v>4</v>
      </c>
      <c r="DX92" s="10" t="e">
        <f t="shared" si="180"/>
        <v>#N/A</v>
      </c>
      <c r="DY92" s="10">
        <f t="shared" si="181"/>
        <v>5</v>
      </c>
      <c r="DZ92" s="10" t="e">
        <f t="shared" si="182"/>
        <v>#N/A</v>
      </c>
      <c r="EA92" s="10">
        <f t="shared" si="183"/>
        <v>6</v>
      </c>
      <c r="EB92" s="10">
        <f t="shared" si="184"/>
        <v>7</v>
      </c>
      <c r="EC92" s="10">
        <f t="shared" si="185"/>
        <v>9</v>
      </c>
      <c r="ED92" s="10" t="e">
        <f t="shared" si="186"/>
        <v>#N/A</v>
      </c>
      <c r="EE92" s="10">
        <f t="shared" si="187"/>
        <v>10</v>
      </c>
      <c r="EF92" s="10" t="e">
        <f t="shared" si="188"/>
        <v>#N/A</v>
      </c>
      <c r="EG92" s="10">
        <f t="shared" si="189"/>
        <v>10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 x14ac:dyDescent="0.2">
      <c r="D93" s="3"/>
      <c r="E93" s="3"/>
      <c r="F93" s="3"/>
      <c r="G93" s="3"/>
      <c r="H93" s="3"/>
      <c r="I93" s="3"/>
      <c r="J93" s="233" t="s">
        <v>234</v>
      </c>
      <c r="K93" s="233" t="s">
        <v>16</v>
      </c>
      <c r="L93" s="233" t="s">
        <v>34</v>
      </c>
      <c r="M93" s="10" t="s">
        <v>16</v>
      </c>
      <c r="N93" s="233" t="s">
        <v>239</v>
      </c>
      <c r="O93" s="233" t="s">
        <v>10</v>
      </c>
      <c r="P93" s="233" t="s">
        <v>3</v>
      </c>
      <c r="Q93" s="10" t="s">
        <v>41</v>
      </c>
      <c r="R93" s="10" t="s">
        <v>233</v>
      </c>
      <c r="S93" s="10" t="s">
        <v>41</v>
      </c>
      <c r="T93" s="10"/>
      <c r="U93" s="10" t="s">
        <v>232</v>
      </c>
      <c r="V93" s="10" t="s">
        <v>18</v>
      </c>
      <c r="W93" s="10" t="s">
        <v>239</v>
      </c>
      <c r="X93" s="10" t="s">
        <v>21</v>
      </c>
      <c r="Y93" s="10" t="s">
        <v>232</v>
      </c>
      <c r="Z93" s="10" t="s">
        <v>237</v>
      </c>
      <c r="AA93" s="10" t="s">
        <v>237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230</v>
      </c>
      <c r="AJ93" s="10" t="s">
        <v>315</v>
      </c>
      <c r="AK93" s="10" t="s">
        <v>23</v>
      </c>
      <c r="AL93" s="10" t="s">
        <v>23</v>
      </c>
      <c r="AM93" s="10" t="s">
        <v>245</v>
      </c>
      <c r="AN93" s="10" t="s">
        <v>233</v>
      </c>
      <c r="AO93" s="10" t="s">
        <v>230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315</v>
      </c>
      <c r="AV93" s="10" t="s">
        <v>315</v>
      </c>
      <c r="AW93" s="10" t="s">
        <v>9</v>
      </c>
      <c r="AX93" s="10"/>
      <c r="AY93" s="10"/>
      <c r="AZ93" s="10" t="s">
        <v>315</v>
      </c>
      <c r="BA93" s="10" t="s">
        <v>233</v>
      </c>
      <c r="BB93" s="10" t="s">
        <v>315</v>
      </c>
      <c r="BC93" s="10"/>
      <c r="BD93" s="10"/>
      <c r="BE93" s="10" t="s">
        <v>39</v>
      </c>
      <c r="BF93" s="10" t="s">
        <v>233</v>
      </c>
      <c r="BG93" s="10"/>
      <c r="BH93" s="10" t="s">
        <v>27</v>
      </c>
      <c r="BJ93" s="10" t="s">
        <v>245</v>
      </c>
      <c r="BL93" s="10" t="s">
        <v>39</v>
      </c>
      <c r="BM93" s="10" t="s">
        <v>245</v>
      </c>
      <c r="BN93" s="10" t="s">
        <v>233</v>
      </c>
      <c r="BP93" s="10" t="s">
        <v>1</v>
      </c>
      <c r="BR93" s="10" t="s">
        <v>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 x14ac:dyDescent="0.2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318</v>
      </c>
      <c r="M94" s="10" t="s">
        <v>183</v>
      </c>
      <c r="N94" s="233" t="s">
        <v>28</v>
      </c>
      <c r="O94" s="233" t="s">
        <v>232</v>
      </c>
      <c r="P94" s="233" t="s">
        <v>38</v>
      </c>
      <c r="Q94" s="10" t="s">
        <v>52</v>
      </c>
      <c r="R94" s="10" t="s">
        <v>34</v>
      </c>
      <c r="S94" s="10" t="s">
        <v>229</v>
      </c>
      <c r="T94" s="10"/>
      <c r="U94" s="10" t="s">
        <v>236</v>
      </c>
      <c r="V94" s="10" t="s">
        <v>16</v>
      </c>
      <c r="W94" s="10" t="s">
        <v>9</v>
      </c>
      <c r="X94" s="10" t="s">
        <v>239</v>
      </c>
      <c r="Y94" s="10" t="s">
        <v>236</v>
      </c>
      <c r="Z94" s="10" t="s">
        <v>41</v>
      </c>
      <c r="AA94" s="10" t="s">
        <v>41</v>
      </c>
      <c r="AB94" s="10" t="s">
        <v>23</v>
      </c>
      <c r="AC94" s="10" t="s">
        <v>245</v>
      </c>
      <c r="AD94" s="10" t="s">
        <v>32</v>
      </c>
      <c r="AE94" s="10" t="s">
        <v>34</v>
      </c>
      <c r="AF94" s="10" t="s">
        <v>34</v>
      </c>
      <c r="AG94" s="10" t="s">
        <v>233</v>
      </c>
      <c r="AH94" s="10" t="s">
        <v>13</v>
      </c>
      <c r="AI94" s="10" t="s">
        <v>245</v>
      </c>
      <c r="AJ94" s="10" t="s">
        <v>245</v>
      </c>
      <c r="AK94" s="10" t="s">
        <v>315</v>
      </c>
      <c r="AL94" s="10" t="s">
        <v>245</v>
      </c>
      <c r="AM94" s="10" t="s">
        <v>315</v>
      </c>
      <c r="AN94" s="10" t="s">
        <v>236</v>
      </c>
      <c r="AO94" s="10" t="s">
        <v>245</v>
      </c>
      <c r="AP94" s="10"/>
      <c r="AQ94" s="10" t="s">
        <v>230</v>
      </c>
      <c r="AR94" s="10"/>
      <c r="AS94" s="10" t="s">
        <v>230</v>
      </c>
      <c r="AT94" s="10" t="s">
        <v>315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245</v>
      </c>
      <c r="BA94" s="10" t="s">
        <v>245</v>
      </c>
      <c r="BB94" s="10" t="s">
        <v>245</v>
      </c>
      <c r="BC94" s="10"/>
      <c r="BD94" s="10"/>
      <c r="BE94" s="10" t="s">
        <v>245</v>
      </c>
      <c r="BF94" s="10" t="s">
        <v>230</v>
      </c>
      <c r="BG94" s="10"/>
      <c r="BH94" s="10" t="s">
        <v>31</v>
      </c>
      <c r="BJ94" s="10" t="s">
        <v>34</v>
      </c>
      <c r="BL94" s="10" t="s">
        <v>35</v>
      </c>
      <c r="BM94" s="10" t="s">
        <v>1</v>
      </c>
      <c r="BN94" s="10" t="s">
        <v>9</v>
      </c>
      <c r="BP94" s="10" t="s">
        <v>9</v>
      </c>
      <c r="BR94" s="10" t="s">
        <v>9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 x14ac:dyDescent="0.2">
      <c r="D95" s="3"/>
      <c r="E95" s="3"/>
      <c r="F95" s="3"/>
      <c r="G95" s="3"/>
      <c r="H95" s="3"/>
      <c r="I95" s="3"/>
      <c r="J95" s="233" t="s">
        <v>17</v>
      </c>
      <c r="K95" s="233" t="s">
        <v>234</v>
      </c>
      <c r="L95" s="233" t="s">
        <v>38</v>
      </c>
      <c r="M95" s="10" t="s">
        <v>234</v>
      </c>
      <c r="N95" s="233" t="s">
        <v>9</v>
      </c>
      <c r="O95" s="233" t="s">
        <v>236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232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245</v>
      </c>
      <c r="AE95" s="10" t="s">
        <v>233</v>
      </c>
      <c r="AF95" s="10" t="s">
        <v>233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245</v>
      </c>
      <c r="AL95" s="10" t="s">
        <v>230</v>
      </c>
      <c r="AM95" s="10" t="s">
        <v>1</v>
      </c>
      <c r="AN95" s="10" t="s">
        <v>23</v>
      </c>
      <c r="AO95" s="10" t="s">
        <v>315</v>
      </c>
      <c r="AP95" s="10"/>
      <c r="AQ95" s="10" t="s">
        <v>245</v>
      </c>
      <c r="AR95" s="10"/>
      <c r="AS95" s="10" t="s">
        <v>245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10"/>
      <c r="BE95" s="10" t="s">
        <v>36</v>
      </c>
      <c r="BF95" s="10" t="s">
        <v>245</v>
      </c>
      <c r="BG95" s="10"/>
      <c r="BH95" s="10" t="s">
        <v>245</v>
      </c>
      <c r="BJ95" s="10" t="s">
        <v>31</v>
      </c>
      <c r="BL95" s="10" t="s">
        <v>245</v>
      </c>
      <c r="BM95" s="10" t="s">
        <v>39</v>
      </c>
      <c r="BN95" s="10" t="s">
        <v>39</v>
      </c>
      <c r="BP95" s="10" t="s">
        <v>23</v>
      </c>
      <c r="BR95" s="10" t="s">
        <v>36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 x14ac:dyDescent="0.2">
      <c r="D96" s="3"/>
      <c r="E96" s="3"/>
      <c r="F96" s="3"/>
      <c r="G96" s="3"/>
      <c r="H96" s="3"/>
      <c r="I96" s="3"/>
      <c r="J96" s="233" t="s">
        <v>239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232</v>
      </c>
      <c r="Q96" s="10" t="s">
        <v>10</v>
      </c>
      <c r="R96" s="10" t="s">
        <v>23</v>
      </c>
      <c r="S96" s="10" t="s">
        <v>239</v>
      </c>
      <c r="T96" s="10"/>
      <c r="U96" s="10" t="s">
        <v>41</v>
      </c>
      <c r="V96" s="10" t="s">
        <v>239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230</v>
      </c>
      <c r="AN96" s="10" t="s">
        <v>245</v>
      </c>
      <c r="AO96" s="10" t="s">
        <v>1</v>
      </c>
      <c r="AP96" s="10"/>
      <c r="AQ96" s="10" t="s">
        <v>315</v>
      </c>
      <c r="AR96" s="10"/>
      <c r="AS96" s="10" t="s">
        <v>315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10"/>
      <c r="BE96" s="10" t="s">
        <v>10</v>
      </c>
      <c r="BF96" s="10" t="s">
        <v>34</v>
      </c>
      <c r="BG96" s="10"/>
      <c r="BH96" s="10" t="s">
        <v>34</v>
      </c>
      <c r="BJ96" s="10" t="s">
        <v>1</v>
      </c>
      <c r="BL96" s="10" t="s">
        <v>1</v>
      </c>
      <c r="BM96" s="10" t="s">
        <v>233</v>
      </c>
      <c r="BN96" s="10" t="s">
        <v>245</v>
      </c>
      <c r="BP96" s="10" t="s">
        <v>39</v>
      </c>
      <c r="BR96" s="10" t="s">
        <v>23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 x14ac:dyDescent="0.2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240</v>
      </c>
      <c r="P97" s="233" t="s">
        <v>7</v>
      </c>
      <c r="Q97" s="10" t="s">
        <v>232</v>
      </c>
      <c r="R97" s="10" t="s">
        <v>245</v>
      </c>
      <c r="S97" s="10" t="s">
        <v>240</v>
      </c>
      <c r="T97" s="10"/>
      <c r="U97" s="10" t="s">
        <v>229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237</v>
      </c>
      <c r="AC97" s="10" t="s">
        <v>7</v>
      </c>
      <c r="AD97" s="10" t="s">
        <v>232</v>
      </c>
      <c r="AE97" s="10" t="s">
        <v>32</v>
      </c>
      <c r="AF97" s="10" t="s">
        <v>32</v>
      </c>
      <c r="AG97" s="10" t="s">
        <v>1</v>
      </c>
      <c r="AH97" s="10" t="s">
        <v>233</v>
      </c>
      <c r="AI97" s="10" t="s">
        <v>236</v>
      </c>
      <c r="AJ97" s="10" t="s">
        <v>236</v>
      </c>
      <c r="AK97" s="10" t="s">
        <v>233</v>
      </c>
      <c r="AL97" s="10" t="s">
        <v>233</v>
      </c>
      <c r="AM97" s="10" t="s">
        <v>34</v>
      </c>
      <c r="AN97" s="10" t="s">
        <v>230</v>
      </c>
      <c r="AO97" s="10" t="s">
        <v>236</v>
      </c>
      <c r="AP97" s="10"/>
      <c r="AQ97" s="10" t="s">
        <v>236</v>
      </c>
      <c r="AR97" s="10"/>
      <c r="AS97" s="10" t="s">
        <v>236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10"/>
      <c r="BE97" s="10" t="s">
        <v>31</v>
      </c>
      <c r="BF97" s="10" t="s">
        <v>36</v>
      </c>
      <c r="BG97" s="10"/>
      <c r="BH97" s="10" t="s">
        <v>23</v>
      </c>
      <c r="BJ97" s="10" t="s">
        <v>27</v>
      </c>
      <c r="BL97" s="10" t="s">
        <v>31</v>
      </c>
      <c r="BM97" s="10" t="s">
        <v>23</v>
      </c>
      <c r="BN97" s="10" t="s">
        <v>23</v>
      </c>
      <c r="BP97" s="10" t="s">
        <v>245</v>
      </c>
      <c r="BR97" s="10" t="s">
        <v>39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 x14ac:dyDescent="0.2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234</v>
      </c>
      <c r="M98" s="10" t="s">
        <v>240</v>
      </c>
      <c r="N98" s="233" t="s">
        <v>183</v>
      </c>
      <c r="O98" s="233" t="s">
        <v>39</v>
      </c>
      <c r="P98" s="233" t="s">
        <v>240</v>
      </c>
      <c r="Q98" s="10" t="s">
        <v>7</v>
      </c>
      <c r="R98" s="10" t="s">
        <v>12</v>
      </c>
      <c r="S98" s="10" t="s">
        <v>314</v>
      </c>
      <c r="T98" s="10"/>
      <c r="U98" s="10" t="s">
        <v>239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237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236</v>
      </c>
      <c r="AM98" s="10" t="s">
        <v>236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10"/>
      <c r="BE98" s="10" t="s">
        <v>23</v>
      </c>
      <c r="BF98" s="10" t="s">
        <v>10</v>
      </c>
      <c r="BG98" s="10"/>
      <c r="BH98" s="10" t="s">
        <v>1</v>
      </c>
      <c r="BJ98" s="10" t="s">
        <v>35</v>
      </c>
      <c r="BL98" s="10" t="s">
        <v>23</v>
      </c>
      <c r="BM98" s="10" t="s">
        <v>31</v>
      </c>
      <c r="BN98" s="10" t="s">
        <v>36</v>
      </c>
      <c r="BP98" s="10" t="s">
        <v>36</v>
      </c>
      <c r="BR98" s="10" t="s">
        <v>245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 x14ac:dyDescent="0.2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240</v>
      </c>
      <c r="R99" s="10" t="s">
        <v>10</v>
      </c>
      <c r="S99" s="10" t="s">
        <v>27</v>
      </c>
      <c r="T99" s="10"/>
      <c r="U99" s="10" t="s">
        <v>240</v>
      </c>
      <c r="V99" s="10" t="s">
        <v>34</v>
      </c>
      <c r="W99" s="10" t="s">
        <v>34</v>
      </c>
      <c r="X99" s="10" t="s">
        <v>41</v>
      </c>
      <c r="Y99" s="10" t="s">
        <v>239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315</v>
      </c>
      <c r="AI99" s="10" t="s">
        <v>10</v>
      </c>
      <c r="AJ99" s="10" t="s">
        <v>10</v>
      </c>
      <c r="AK99" s="10" t="s">
        <v>236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222</v>
      </c>
      <c r="AU99" s="10" t="s">
        <v>10</v>
      </c>
      <c r="AV99" s="10" t="s">
        <v>10</v>
      </c>
      <c r="AW99" s="10" t="s">
        <v>245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10"/>
      <c r="BE99" s="10" t="s">
        <v>34</v>
      </c>
      <c r="BF99" s="10" t="s">
        <v>4</v>
      </c>
      <c r="BG99" s="10"/>
      <c r="BH99" s="10" t="s">
        <v>10</v>
      </c>
      <c r="BJ99" s="10" t="s">
        <v>10</v>
      </c>
      <c r="BL99" s="10" t="s">
        <v>36</v>
      </c>
      <c r="BM99" s="10" t="s">
        <v>36</v>
      </c>
      <c r="BN99" s="10" t="s">
        <v>31</v>
      </c>
      <c r="BP99" s="10" t="s">
        <v>32</v>
      </c>
      <c r="BR99" s="10" t="s">
        <v>31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 x14ac:dyDescent="0.2">
      <c r="D100" s="3"/>
      <c r="E100" s="3"/>
      <c r="F100" s="3"/>
      <c r="G100" s="3"/>
      <c r="H100" s="3"/>
      <c r="I100" s="3"/>
      <c r="J100" s="233" t="s">
        <v>245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232</v>
      </c>
      <c r="AH100" s="10" t="s">
        <v>10</v>
      </c>
      <c r="AI100" s="10" t="s">
        <v>233</v>
      </c>
      <c r="AJ100" s="10" t="s">
        <v>233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241</v>
      </c>
      <c r="AV100" s="10" t="s">
        <v>241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10"/>
      <c r="BE100" s="10" t="s">
        <v>1</v>
      </c>
      <c r="BF100" s="10" t="s">
        <v>23</v>
      </c>
      <c r="BG100" s="10"/>
      <c r="BH100" s="10" t="s">
        <v>11</v>
      </c>
      <c r="BJ100" s="10" t="s">
        <v>4</v>
      </c>
      <c r="BL100" s="10" t="s">
        <v>10</v>
      </c>
      <c r="BM100" s="10" t="s">
        <v>32</v>
      </c>
      <c r="BN100" s="10" t="s">
        <v>32</v>
      </c>
      <c r="BP100" s="10" t="s">
        <v>31</v>
      </c>
      <c r="BR100" s="10" t="s">
        <v>32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 x14ac:dyDescent="0.2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235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241</v>
      </c>
      <c r="S101" s="10" t="s">
        <v>39</v>
      </c>
      <c r="T101" s="10"/>
      <c r="U101" s="10" t="s">
        <v>314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239</v>
      </c>
      <c r="AA101" s="10" t="s">
        <v>239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237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245</v>
      </c>
      <c r="AU101" s="10" t="s">
        <v>245</v>
      </c>
      <c r="AV101" s="10" t="s">
        <v>245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D101" s="10"/>
      <c r="BE101" s="10" t="s">
        <v>12</v>
      </c>
      <c r="BF101" s="10" t="s">
        <v>1</v>
      </c>
      <c r="BG101" s="10"/>
      <c r="BH101" s="10" t="s">
        <v>35</v>
      </c>
      <c r="BJ101" s="10" t="s">
        <v>23</v>
      </c>
      <c r="BL101" s="10" t="s">
        <v>32</v>
      </c>
      <c r="BM101" s="10" t="s">
        <v>232</v>
      </c>
      <c r="BN101" s="10" t="s">
        <v>10</v>
      </c>
      <c r="BP101" s="10" t="s">
        <v>10</v>
      </c>
      <c r="BR101" s="10" t="s">
        <v>10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 x14ac:dyDescent="0.2">
      <c r="D102" s="3"/>
      <c r="E102" s="3"/>
      <c r="F102" s="3"/>
      <c r="G102" s="3"/>
      <c r="H102" s="3"/>
      <c r="I102" s="3"/>
      <c r="J102" s="233" t="s">
        <v>314</v>
      </c>
      <c r="K102" s="233" t="s">
        <v>235</v>
      </c>
      <c r="L102" s="233" t="s">
        <v>314</v>
      </c>
      <c r="M102" s="10" t="s">
        <v>7</v>
      </c>
      <c r="N102" s="233" t="s">
        <v>230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318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245</v>
      </c>
      <c r="AA102" s="10" t="s">
        <v>245</v>
      </c>
      <c r="AB102" s="10" t="s">
        <v>1</v>
      </c>
      <c r="AC102" s="10" t="s">
        <v>34</v>
      </c>
      <c r="AD102" s="10" t="s">
        <v>17</v>
      </c>
      <c r="AE102" s="10" t="s">
        <v>232</v>
      </c>
      <c r="AF102" s="10" t="s">
        <v>23</v>
      </c>
      <c r="AG102" s="10" t="s">
        <v>18</v>
      </c>
      <c r="AH102" s="10" t="s">
        <v>32</v>
      </c>
      <c r="AI102" s="10" t="s">
        <v>232</v>
      </c>
      <c r="AJ102" s="10" t="s">
        <v>232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236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D102" s="10"/>
      <c r="BE102" s="10" t="s">
        <v>32</v>
      </c>
      <c r="BF102" s="10" t="s">
        <v>11</v>
      </c>
      <c r="BG102" s="10"/>
      <c r="BH102" s="10" t="s">
        <v>4</v>
      </c>
      <c r="BJ102" s="10" t="s">
        <v>11</v>
      </c>
      <c r="BL102" s="10" t="s">
        <v>222</v>
      </c>
      <c r="BM102" s="10" t="s">
        <v>10</v>
      </c>
      <c r="BN102" s="10" t="s">
        <v>222</v>
      </c>
      <c r="BP102" s="10" t="s">
        <v>27</v>
      </c>
      <c r="BR102" s="10" t="s">
        <v>18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 x14ac:dyDescent="0.2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241</v>
      </c>
      <c r="N103" s="233" t="s">
        <v>232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229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232</v>
      </c>
      <c r="AG103" s="10" t="s">
        <v>34</v>
      </c>
      <c r="AH103" s="10" t="s">
        <v>232</v>
      </c>
      <c r="AI103" s="10" t="s">
        <v>5</v>
      </c>
      <c r="AJ103" s="10" t="s">
        <v>5</v>
      </c>
      <c r="AK103" s="10" t="s">
        <v>232</v>
      </c>
      <c r="AL103" s="10" t="s">
        <v>232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232</v>
      </c>
      <c r="AU103" s="10" t="s">
        <v>222</v>
      </c>
      <c r="AV103" s="10" t="s">
        <v>222</v>
      </c>
      <c r="AW103" s="10" t="s">
        <v>222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D103" s="10"/>
      <c r="BE103" s="10" t="s">
        <v>11</v>
      </c>
      <c r="BF103" s="10" t="s">
        <v>35</v>
      </c>
      <c r="BG103" s="10"/>
      <c r="BH103" s="10" t="s">
        <v>36</v>
      </c>
      <c r="BJ103" s="10" t="s">
        <v>18</v>
      </c>
      <c r="BL103" s="10" t="s">
        <v>27</v>
      </c>
      <c r="BM103" s="10" t="s">
        <v>222</v>
      </c>
      <c r="BN103" s="10" t="s">
        <v>18</v>
      </c>
      <c r="BP103" s="10" t="s">
        <v>222</v>
      </c>
      <c r="BR103" s="10" t="s">
        <v>27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 x14ac:dyDescent="0.2">
      <c r="D104" s="3"/>
      <c r="E104" s="3"/>
      <c r="F104" s="3"/>
      <c r="G104" s="3"/>
      <c r="H104" s="3"/>
      <c r="I104" s="3"/>
      <c r="J104" s="233" t="s">
        <v>22</v>
      </c>
      <c r="K104" s="233" t="s">
        <v>241</v>
      </c>
      <c r="L104" s="233" t="s">
        <v>229</v>
      </c>
      <c r="M104" s="10" t="s">
        <v>26</v>
      </c>
      <c r="N104" s="233" t="s">
        <v>235</v>
      </c>
      <c r="O104" s="233" t="s">
        <v>238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318</v>
      </c>
      <c r="X104" s="10" t="s">
        <v>229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232</v>
      </c>
      <c r="AO104" s="10" t="s">
        <v>222</v>
      </c>
      <c r="AP104" s="10"/>
      <c r="AQ104" s="10" t="s">
        <v>222</v>
      </c>
      <c r="AR104" s="10"/>
      <c r="AS104" s="10" t="s">
        <v>222</v>
      </c>
      <c r="AT104" s="10" t="s">
        <v>13</v>
      </c>
      <c r="AU104" s="10" t="s">
        <v>32</v>
      </c>
      <c r="AV104" s="10" t="s">
        <v>32</v>
      </c>
      <c r="AW104" s="10" t="s">
        <v>241</v>
      </c>
      <c r="AX104" s="10"/>
      <c r="AY104" s="10"/>
      <c r="AZ104" s="10" t="s">
        <v>241</v>
      </c>
      <c r="BA104" s="10" t="s">
        <v>35</v>
      </c>
      <c r="BB104" s="10" t="s">
        <v>241</v>
      </c>
      <c r="BC104" s="10"/>
      <c r="BD104" s="10"/>
      <c r="BE104" s="10" t="s">
        <v>35</v>
      </c>
      <c r="BF104" s="10" t="s">
        <v>12</v>
      </c>
      <c r="BG104" s="10"/>
      <c r="BH104" s="10" t="s">
        <v>18</v>
      </c>
      <c r="BJ104" s="10" t="s">
        <v>36</v>
      </c>
      <c r="BL104" s="10" t="s">
        <v>232</v>
      </c>
      <c r="BM104" s="10" t="s">
        <v>241</v>
      </c>
      <c r="BN104" s="10" t="s">
        <v>27</v>
      </c>
      <c r="BP104" s="10" t="s">
        <v>11</v>
      </c>
      <c r="BR104" s="10" t="s">
        <v>222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 x14ac:dyDescent="0.2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230</v>
      </c>
      <c r="M105" s="10" t="s">
        <v>314</v>
      </c>
      <c r="N105" s="233" t="s">
        <v>7</v>
      </c>
      <c r="O105" s="233" t="s">
        <v>18</v>
      </c>
      <c r="P105" s="233" t="s">
        <v>238</v>
      </c>
      <c r="Q105" s="10" t="s">
        <v>314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245</v>
      </c>
      <c r="Z105" s="10" t="s">
        <v>33</v>
      </c>
      <c r="AA105" s="10" t="s">
        <v>33</v>
      </c>
      <c r="AB105" s="10" t="s">
        <v>7</v>
      </c>
      <c r="AC105" s="10" t="s">
        <v>233</v>
      </c>
      <c r="AD105" s="10" t="s">
        <v>237</v>
      </c>
      <c r="AE105" s="10" t="s">
        <v>237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232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232</v>
      </c>
      <c r="AV105" s="10" t="s">
        <v>232</v>
      </c>
      <c r="AW105" s="10" t="s">
        <v>36</v>
      </c>
      <c r="AX105" s="10"/>
      <c r="AY105" s="10"/>
      <c r="AZ105" s="10" t="s">
        <v>36</v>
      </c>
      <c r="BA105" s="10" t="s">
        <v>241</v>
      </c>
      <c r="BB105" s="10" t="s">
        <v>36</v>
      </c>
      <c r="BC105" s="10"/>
      <c r="BD105" s="10"/>
      <c r="BE105" s="10" t="s">
        <v>4</v>
      </c>
      <c r="BF105" s="10" t="s">
        <v>32</v>
      </c>
      <c r="BG105" s="10"/>
      <c r="BH105" s="10" t="s">
        <v>32</v>
      </c>
      <c r="BJ105" s="10" t="s">
        <v>32</v>
      </c>
      <c r="BL105" s="10" t="s">
        <v>11</v>
      </c>
      <c r="BM105" s="10" t="s">
        <v>4</v>
      </c>
      <c r="BN105" s="10" t="s">
        <v>4</v>
      </c>
      <c r="BP105" s="10" t="s">
        <v>18</v>
      </c>
      <c r="BR105" s="10" t="s">
        <v>4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 x14ac:dyDescent="0.2">
      <c r="D106" s="3"/>
      <c r="E106" s="3"/>
      <c r="F106" s="3"/>
      <c r="G106" s="3"/>
      <c r="H106" s="3"/>
      <c r="I106" s="3"/>
      <c r="J106" s="233" t="s">
        <v>241</v>
      </c>
      <c r="K106" s="233" t="s">
        <v>232</v>
      </c>
      <c r="L106" s="233" t="s">
        <v>232</v>
      </c>
      <c r="M106" s="10" t="s">
        <v>318</v>
      </c>
      <c r="N106" s="233" t="s">
        <v>241</v>
      </c>
      <c r="O106" s="233" t="s">
        <v>23</v>
      </c>
      <c r="P106" s="233" t="s">
        <v>18</v>
      </c>
      <c r="Q106" s="10" t="s">
        <v>15</v>
      </c>
      <c r="R106" s="10" t="s">
        <v>222</v>
      </c>
      <c r="S106" s="10" t="s">
        <v>318</v>
      </c>
      <c r="T106" s="10"/>
      <c r="U106" s="10" t="s">
        <v>34</v>
      </c>
      <c r="V106" s="10" t="s">
        <v>318</v>
      </c>
      <c r="W106" s="10" t="s">
        <v>229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315</v>
      </c>
      <c r="AE106" s="10" t="s">
        <v>16</v>
      </c>
      <c r="AF106" s="10" t="s">
        <v>16</v>
      </c>
      <c r="AG106" s="10" t="s">
        <v>237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232</v>
      </c>
      <c r="AP106" s="10"/>
      <c r="AQ106" s="10" t="s">
        <v>232</v>
      </c>
      <c r="AR106" s="10"/>
      <c r="AS106" s="10" t="s">
        <v>232</v>
      </c>
      <c r="AT106" s="10" t="s">
        <v>32</v>
      </c>
      <c r="AU106" s="10" t="s">
        <v>236</v>
      </c>
      <c r="AV106" s="10" t="s">
        <v>236</v>
      </c>
      <c r="AW106" s="10" t="s">
        <v>236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D106" s="10"/>
      <c r="BE106" s="10" t="s">
        <v>13</v>
      </c>
      <c r="BF106" s="10" t="s">
        <v>18</v>
      </c>
      <c r="BG106" s="10"/>
      <c r="BH106" s="10" t="s">
        <v>232</v>
      </c>
      <c r="BJ106" s="10" t="s">
        <v>232</v>
      </c>
      <c r="BL106" s="10" t="s">
        <v>4</v>
      </c>
      <c r="BM106" s="10" t="s">
        <v>27</v>
      </c>
      <c r="BN106" s="10" t="s">
        <v>232</v>
      </c>
      <c r="BP106" s="10" t="s">
        <v>241</v>
      </c>
      <c r="BR106" s="10" t="s">
        <v>11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 x14ac:dyDescent="0.2">
      <c r="D107" s="3"/>
      <c r="E107" s="3"/>
      <c r="F107" s="3"/>
      <c r="G107" s="3"/>
      <c r="H107" s="3"/>
      <c r="I107" s="3"/>
      <c r="J107" s="233" t="s">
        <v>3</v>
      </c>
      <c r="K107" s="233" t="s">
        <v>245</v>
      </c>
      <c r="L107" s="233" t="s">
        <v>235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245</v>
      </c>
      <c r="Y107" s="10" t="s">
        <v>229</v>
      </c>
      <c r="Z107" s="10" t="s">
        <v>12</v>
      </c>
      <c r="AA107" s="10" t="s">
        <v>12</v>
      </c>
      <c r="AB107" s="10" t="s">
        <v>241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222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232</v>
      </c>
      <c r="BA107" s="10" t="s">
        <v>232</v>
      </c>
      <c r="BB107" s="10" t="s">
        <v>232</v>
      </c>
      <c r="BC107" s="10"/>
      <c r="BD107" s="10"/>
      <c r="BE107" s="10" t="s">
        <v>18</v>
      </c>
      <c r="BF107" s="10" t="s">
        <v>232</v>
      </c>
      <c r="BG107" s="10"/>
      <c r="BH107" s="10" t="s">
        <v>238</v>
      </c>
      <c r="BJ107" s="10" t="s">
        <v>241</v>
      </c>
      <c r="BL107" s="10" t="s">
        <v>241</v>
      </c>
      <c r="BM107" s="10" t="s">
        <v>7</v>
      </c>
      <c r="BN107" s="10" t="s">
        <v>11</v>
      </c>
      <c r="BP107" s="10" t="s">
        <v>4</v>
      </c>
      <c r="BR107" s="10" t="s">
        <v>5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 x14ac:dyDescent="0.2">
      <c r="D108" s="3"/>
      <c r="E108" s="3"/>
      <c r="F108" s="3"/>
      <c r="G108" s="3"/>
      <c r="H108" s="3"/>
      <c r="I108" s="3"/>
      <c r="J108" s="233" t="s">
        <v>12</v>
      </c>
      <c r="K108" s="233" t="s">
        <v>314</v>
      </c>
      <c r="L108" s="233" t="s">
        <v>236</v>
      </c>
      <c r="M108" s="10" t="s">
        <v>5</v>
      </c>
      <c r="N108" s="233" t="s">
        <v>8</v>
      </c>
      <c r="O108" s="233" t="s">
        <v>318</v>
      </c>
      <c r="P108" s="233" t="s">
        <v>9</v>
      </c>
      <c r="Q108" s="10" t="s">
        <v>5</v>
      </c>
      <c r="R108" s="10" t="s">
        <v>232</v>
      </c>
      <c r="S108" s="10" t="s">
        <v>21</v>
      </c>
      <c r="T108" s="10"/>
      <c r="U108" s="10" t="s">
        <v>242</v>
      </c>
      <c r="V108" s="10" t="s">
        <v>27</v>
      </c>
      <c r="W108" s="10" t="s">
        <v>325</v>
      </c>
      <c r="X108" s="10" t="s">
        <v>32</v>
      </c>
      <c r="Y108" s="10" t="s">
        <v>32</v>
      </c>
      <c r="Z108" s="10" t="s">
        <v>318</v>
      </c>
      <c r="AA108" s="10" t="s">
        <v>318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315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241</v>
      </c>
      <c r="AU108" s="10" t="s">
        <v>35</v>
      </c>
      <c r="AV108" s="10" t="s">
        <v>35</v>
      </c>
      <c r="AW108" s="10" t="s">
        <v>232</v>
      </c>
      <c r="AX108" s="10"/>
      <c r="AY108" s="10"/>
      <c r="AZ108" s="10" t="s">
        <v>222</v>
      </c>
      <c r="BA108" s="10" t="s">
        <v>5</v>
      </c>
      <c r="BB108" s="10" t="s">
        <v>222</v>
      </c>
      <c r="BC108" s="10"/>
      <c r="BD108" s="10"/>
      <c r="BE108" s="10" t="s">
        <v>232</v>
      </c>
      <c r="BF108" s="10" t="s">
        <v>13</v>
      </c>
      <c r="BG108" s="10"/>
      <c r="BH108" s="10" t="s">
        <v>12</v>
      </c>
      <c r="BJ108" s="10" t="s">
        <v>222</v>
      </c>
      <c r="BL108" s="10" t="s">
        <v>18</v>
      </c>
      <c r="BM108" s="10" t="s">
        <v>11</v>
      </c>
      <c r="BN108" s="10" t="s">
        <v>241</v>
      </c>
      <c r="BP108" s="10" t="s">
        <v>5</v>
      </c>
      <c r="BR108" s="10" t="s">
        <v>241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 x14ac:dyDescent="0.2">
      <c r="D109" s="3"/>
      <c r="E109" s="3"/>
      <c r="F109" s="3"/>
      <c r="G109" s="3"/>
      <c r="H109" s="3"/>
      <c r="I109" s="3"/>
      <c r="J109" s="233" t="s">
        <v>229</v>
      </c>
      <c r="K109" s="233" t="s">
        <v>12</v>
      </c>
      <c r="L109" s="233" t="s">
        <v>7</v>
      </c>
      <c r="M109" s="10" t="s">
        <v>17</v>
      </c>
      <c r="N109" s="233" t="s">
        <v>314</v>
      </c>
      <c r="O109" s="233" t="s">
        <v>230</v>
      </c>
      <c r="P109" s="233" t="s">
        <v>318</v>
      </c>
      <c r="Q109" s="10" t="s">
        <v>238</v>
      </c>
      <c r="R109" s="10" t="s">
        <v>29</v>
      </c>
      <c r="S109" s="10" t="s">
        <v>5</v>
      </c>
      <c r="T109" s="10"/>
      <c r="U109" s="10" t="s">
        <v>325</v>
      </c>
      <c r="V109" s="10" t="s">
        <v>7</v>
      </c>
      <c r="W109" s="10" t="s">
        <v>24</v>
      </c>
      <c r="X109" s="10" t="s">
        <v>325</v>
      </c>
      <c r="Y109" s="10" t="s">
        <v>6</v>
      </c>
      <c r="Z109" s="10" t="s">
        <v>6</v>
      </c>
      <c r="AA109" s="10" t="s">
        <v>6</v>
      </c>
      <c r="AB109" s="10" t="s">
        <v>229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237</v>
      </c>
      <c r="AK109" s="10" t="s">
        <v>237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222</v>
      </c>
      <c r="BB109" s="10" t="s">
        <v>29</v>
      </c>
      <c r="BC109" s="10"/>
      <c r="BD109" s="10"/>
      <c r="BE109" s="10" t="s">
        <v>241</v>
      </c>
      <c r="BF109" s="10" t="s">
        <v>222</v>
      </c>
      <c r="BG109" s="10"/>
      <c r="BH109" s="10" t="s">
        <v>13</v>
      </c>
      <c r="BJ109" s="10" t="s">
        <v>12</v>
      </c>
      <c r="BL109" s="10" t="s">
        <v>5</v>
      </c>
      <c r="BM109" s="10" t="s">
        <v>5</v>
      </c>
      <c r="BN109" s="10" t="s">
        <v>5</v>
      </c>
      <c r="BP109" s="10" t="s">
        <v>232</v>
      </c>
      <c r="BR109" s="10" t="s">
        <v>13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 x14ac:dyDescent="0.2">
      <c r="D110" s="3"/>
      <c r="E110" s="3"/>
      <c r="F110" s="3"/>
      <c r="G110" s="3"/>
      <c r="H110" s="3"/>
      <c r="I110" s="3"/>
      <c r="J110" s="233" t="s">
        <v>2</v>
      </c>
      <c r="K110" s="233" t="s">
        <v>229</v>
      </c>
      <c r="L110" s="233" t="s">
        <v>241</v>
      </c>
      <c r="M110" s="10" t="s">
        <v>315</v>
      </c>
      <c r="N110" s="233" t="s">
        <v>318</v>
      </c>
      <c r="O110" s="233" t="s">
        <v>235</v>
      </c>
      <c r="P110" s="233" t="s">
        <v>230</v>
      </c>
      <c r="Q110" s="10" t="s">
        <v>4</v>
      </c>
      <c r="R110" s="10" t="s">
        <v>15</v>
      </c>
      <c r="S110" s="10" t="s">
        <v>234</v>
      </c>
      <c r="T110" s="10"/>
      <c r="U110" s="10" t="s">
        <v>15</v>
      </c>
      <c r="V110" s="10" t="s">
        <v>240</v>
      </c>
      <c r="W110" s="10" t="s">
        <v>27</v>
      </c>
      <c r="X110" s="10" t="s">
        <v>6</v>
      </c>
      <c r="Y110" s="10" t="s">
        <v>24</v>
      </c>
      <c r="Z110" s="10" t="s">
        <v>229</v>
      </c>
      <c r="AA110" s="10" t="s">
        <v>229</v>
      </c>
      <c r="AB110" s="10" t="s">
        <v>233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237</v>
      </c>
      <c r="AI110" s="10" t="s">
        <v>237</v>
      </c>
      <c r="AJ110" s="10" t="s">
        <v>17</v>
      </c>
      <c r="AK110" s="10" t="s">
        <v>18</v>
      </c>
      <c r="AL110" s="10" t="s">
        <v>237</v>
      </c>
      <c r="AM110" s="10" t="s">
        <v>36</v>
      </c>
      <c r="AN110" s="10" t="s">
        <v>237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D110" s="10"/>
      <c r="BE110" s="10" t="s">
        <v>5</v>
      </c>
      <c r="BF110" s="10" t="s">
        <v>5</v>
      </c>
      <c r="BG110" s="10"/>
      <c r="BH110" s="10" t="s">
        <v>241</v>
      </c>
      <c r="BJ110" s="10" t="s">
        <v>5</v>
      </c>
      <c r="BL110" s="10" t="s">
        <v>7</v>
      </c>
      <c r="BM110" s="10" t="s">
        <v>18</v>
      </c>
      <c r="BN110" s="10" t="s">
        <v>7</v>
      </c>
      <c r="BP110" s="10" t="s">
        <v>7</v>
      </c>
      <c r="BR110" s="10" t="s">
        <v>232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 x14ac:dyDescent="0.2">
      <c r="D111" s="3"/>
      <c r="E111" s="3"/>
      <c r="F111" s="3"/>
      <c r="G111" s="3"/>
      <c r="H111" s="3"/>
      <c r="I111" s="3"/>
      <c r="J111" s="233" t="s">
        <v>232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235</v>
      </c>
      <c r="Q111" s="10" t="s">
        <v>23</v>
      </c>
      <c r="R111" s="10" t="s">
        <v>18</v>
      </c>
      <c r="S111" s="10" t="s">
        <v>242</v>
      </c>
      <c r="T111" s="10"/>
      <c r="U111" s="10" t="s">
        <v>5</v>
      </c>
      <c r="V111" s="10" t="s">
        <v>242</v>
      </c>
      <c r="W111" s="10" t="s">
        <v>29</v>
      </c>
      <c r="X111" s="10" t="s">
        <v>29</v>
      </c>
      <c r="Y111" s="10" t="s">
        <v>11</v>
      </c>
      <c r="Z111" s="10" t="s">
        <v>233</v>
      </c>
      <c r="AA111" s="10" t="s">
        <v>233</v>
      </c>
      <c r="AB111" s="10" t="s">
        <v>11</v>
      </c>
      <c r="AC111" s="10" t="s">
        <v>241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241</v>
      </c>
      <c r="AK111" s="10" t="s">
        <v>17</v>
      </c>
      <c r="AL111" s="10" t="s">
        <v>17</v>
      </c>
      <c r="AM111" s="10" t="s">
        <v>241</v>
      </c>
      <c r="AN111" s="10" t="s">
        <v>17</v>
      </c>
      <c r="AO111" s="10" t="s">
        <v>241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D111" s="10"/>
      <c r="BE111" s="10" t="s">
        <v>222</v>
      </c>
      <c r="BF111" s="10" t="s">
        <v>241</v>
      </c>
      <c r="BG111" s="10"/>
      <c r="BH111" s="10" t="s">
        <v>5</v>
      </c>
      <c r="BJ111" s="10" t="s">
        <v>7</v>
      </c>
      <c r="BL111" s="10" t="s">
        <v>238</v>
      </c>
      <c r="BM111" s="10" t="s">
        <v>13</v>
      </c>
      <c r="BN111" s="10" t="s">
        <v>13</v>
      </c>
      <c r="BP111" s="10" t="s">
        <v>13</v>
      </c>
      <c r="BR111" s="10" t="s">
        <v>7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 x14ac:dyDescent="0.2">
      <c r="D112" s="3"/>
      <c r="E112" s="3"/>
      <c r="F112" s="3"/>
      <c r="G112" s="3"/>
      <c r="H112" s="3"/>
      <c r="I112" s="3"/>
      <c r="J112" s="233" t="s">
        <v>235</v>
      </c>
      <c r="K112" s="233" t="s">
        <v>22</v>
      </c>
      <c r="L112" s="233" t="s">
        <v>245</v>
      </c>
      <c r="M112" s="10" t="s">
        <v>229</v>
      </c>
      <c r="N112" s="233" t="s">
        <v>234</v>
      </c>
      <c r="O112" s="233" t="s">
        <v>5</v>
      </c>
      <c r="P112" s="233" t="s">
        <v>27</v>
      </c>
      <c r="Q112" s="10" t="s">
        <v>9</v>
      </c>
      <c r="R112" s="10" t="s">
        <v>236</v>
      </c>
      <c r="S112" s="10" t="s">
        <v>23</v>
      </c>
      <c r="T112" s="10"/>
      <c r="U112" s="10" t="s">
        <v>234</v>
      </c>
      <c r="V112" s="10" t="s">
        <v>314</v>
      </c>
      <c r="W112" s="10" t="s">
        <v>245</v>
      </c>
      <c r="X112" s="10" t="s">
        <v>5</v>
      </c>
      <c r="Y112" s="10" t="s">
        <v>238</v>
      </c>
      <c r="Z112" s="10" t="s">
        <v>36</v>
      </c>
      <c r="AA112" s="10" t="s">
        <v>36</v>
      </c>
      <c r="AB112" s="10" t="s">
        <v>239</v>
      </c>
      <c r="AC112" s="10" t="s">
        <v>33</v>
      </c>
      <c r="AD112" s="10" t="s">
        <v>241</v>
      </c>
      <c r="AE112" s="10" t="s">
        <v>315</v>
      </c>
      <c r="AF112" s="10" t="s">
        <v>315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241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241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D112" s="10"/>
      <c r="BE112" s="10" t="s">
        <v>29</v>
      </c>
      <c r="BF112" s="10" t="s">
        <v>238</v>
      </c>
      <c r="BG112" s="10"/>
      <c r="BH112" s="10" t="s">
        <v>323</v>
      </c>
      <c r="BJ112" s="10" t="s">
        <v>238</v>
      </c>
      <c r="BL112" s="10" t="s">
        <v>239</v>
      </c>
      <c r="BM112" s="10" t="s">
        <v>238</v>
      </c>
      <c r="BN112" s="10" t="s">
        <v>238</v>
      </c>
      <c r="BP112" s="10" t="s">
        <v>238</v>
      </c>
      <c r="BR112" s="10" t="s">
        <v>238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 x14ac:dyDescent="0.2">
      <c r="D113" s="3"/>
      <c r="E113" s="3"/>
      <c r="F113" s="3"/>
      <c r="G113" s="3"/>
      <c r="H113" s="3"/>
      <c r="I113" s="3"/>
      <c r="J113" s="233" t="s">
        <v>236</v>
      </c>
      <c r="K113" s="233" t="s">
        <v>32</v>
      </c>
      <c r="L113" s="233" t="s">
        <v>12</v>
      </c>
      <c r="M113" s="10" t="s">
        <v>230</v>
      </c>
      <c r="N113" s="233" t="s">
        <v>5</v>
      </c>
      <c r="O113" s="233" t="s">
        <v>239</v>
      </c>
      <c r="P113" s="233" t="s">
        <v>239</v>
      </c>
      <c r="Q113" s="10" t="s">
        <v>318</v>
      </c>
      <c r="R113" s="10" t="s">
        <v>5</v>
      </c>
      <c r="S113" s="10" t="s">
        <v>52</v>
      </c>
      <c r="T113" s="10"/>
      <c r="U113" s="10" t="s">
        <v>29</v>
      </c>
      <c r="V113" s="10" t="s">
        <v>325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229</v>
      </c>
      <c r="AD113" s="10" t="s">
        <v>1</v>
      </c>
      <c r="AE113" s="10" t="s">
        <v>238</v>
      </c>
      <c r="AF113" s="10" t="s">
        <v>238</v>
      </c>
      <c r="AG113" s="10" t="s">
        <v>241</v>
      </c>
      <c r="AH113" s="10" t="s">
        <v>35</v>
      </c>
      <c r="AI113" s="10" t="s">
        <v>241</v>
      </c>
      <c r="AJ113" s="10" t="s">
        <v>18</v>
      </c>
      <c r="AK113" s="10" t="s">
        <v>7</v>
      </c>
      <c r="AL113" s="10" t="s">
        <v>29</v>
      </c>
      <c r="AM113" s="10" t="s">
        <v>237</v>
      </c>
      <c r="AN113" s="10" t="s">
        <v>29</v>
      </c>
      <c r="AO113" s="10" t="s">
        <v>237</v>
      </c>
      <c r="AP113" s="10"/>
      <c r="AQ113" s="10" t="s">
        <v>7</v>
      </c>
      <c r="AR113" s="10"/>
      <c r="AS113" s="10" t="s">
        <v>241</v>
      </c>
      <c r="AT113" s="10" t="s">
        <v>237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236</v>
      </c>
      <c r="BA113" s="10" t="s">
        <v>8</v>
      </c>
      <c r="BB113" s="10" t="s">
        <v>236</v>
      </c>
      <c r="BC113" s="10"/>
      <c r="BD113" s="10"/>
      <c r="BE113" s="10" t="s">
        <v>238</v>
      </c>
      <c r="BF113" s="10" t="s">
        <v>330</v>
      </c>
      <c r="BG113" s="10"/>
      <c r="BH113" s="10" t="s">
        <v>330</v>
      </c>
      <c r="BJ113" s="10" t="s">
        <v>13</v>
      </c>
      <c r="BL113" s="10" t="s">
        <v>12</v>
      </c>
      <c r="BM113" s="10" t="s">
        <v>239</v>
      </c>
      <c r="BN113" s="10" t="s">
        <v>239</v>
      </c>
      <c r="BP113" s="10" t="s">
        <v>239</v>
      </c>
      <c r="BR113" s="10" t="s">
        <v>239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 x14ac:dyDescent="0.2">
      <c r="D114" s="3"/>
      <c r="E114" s="3"/>
      <c r="F114" s="3"/>
      <c r="G114" s="3"/>
      <c r="H114" s="3"/>
      <c r="I114" s="3"/>
      <c r="J114" s="233" t="s">
        <v>5</v>
      </c>
      <c r="K114" s="233" t="s">
        <v>236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325</v>
      </c>
      <c r="R114" s="10" t="s">
        <v>4</v>
      </c>
      <c r="S114" s="10" t="s">
        <v>325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318</v>
      </c>
      <c r="Z114" s="10" t="s">
        <v>29</v>
      </c>
      <c r="AA114" s="10" t="s">
        <v>29</v>
      </c>
      <c r="AB114" s="10" t="s">
        <v>27</v>
      </c>
      <c r="AC114" s="10" t="s">
        <v>239</v>
      </c>
      <c r="AD114" s="10" t="s">
        <v>29</v>
      </c>
      <c r="AE114" s="10" t="s">
        <v>222</v>
      </c>
      <c r="AF114" s="10" t="s">
        <v>222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241</v>
      </c>
      <c r="AM114" s="10" t="s">
        <v>8</v>
      </c>
      <c r="AN114" s="10" t="s">
        <v>241</v>
      </c>
      <c r="AO114" s="10" t="s">
        <v>8</v>
      </c>
      <c r="AP114" s="10"/>
      <c r="AQ114" s="10" t="s">
        <v>237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D114" s="10"/>
      <c r="BE114" s="10" t="s">
        <v>236</v>
      </c>
      <c r="BF114" s="10" t="s">
        <v>323</v>
      </c>
      <c r="BG114" s="10"/>
      <c r="BH114" s="10" t="s">
        <v>222</v>
      </c>
      <c r="BJ114" s="10" t="s">
        <v>239</v>
      </c>
      <c r="BL114" s="10" t="s">
        <v>13</v>
      </c>
      <c r="BM114" s="10" t="s">
        <v>12</v>
      </c>
      <c r="BN114" s="10" t="s">
        <v>326</v>
      </c>
      <c r="BP114" s="10" t="s">
        <v>326</v>
      </c>
      <c r="BR114" s="10" t="s">
        <v>326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 x14ac:dyDescent="0.2">
      <c r="D115" s="3"/>
      <c r="E115" s="3"/>
      <c r="F115" s="3"/>
      <c r="G115" s="3"/>
      <c r="H115" s="3"/>
      <c r="I115" s="3"/>
      <c r="J115" s="233" t="s">
        <v>238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235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240</v>
      </c>
      <c r="X115" s="10" t="s">
        <v>17</v>
      </c>
      <c r="Y115" s="10" t="s">
        <v>325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241</v>
      </c>
      <c r="AF115" s="10" t="s">
        <v>241</v>
      </c>
      <c r="AG115" s="10" t="s">
        <v>238</v>
      </c>
      <c r="AH115" s="10" t="s">
        <v>241</v>
      </c>
      <c r="AI115" s="10" t="s">
        <v>222</v>
      </c>
      <c r="AJ115" s="10" t="s">
        <v>222</v>
      </c>
      <c r="AK115" s="10" t="s">
        <v>222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237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238</v>
      </c>
      <c r="BB115" s="10" t="s">
        <v>7</v>
      </c>
      <c r="BC115" s="10"/>
      <c r="BD115" s="10"/>
      <c r="BE115" s="10" t="s">
        <v>8</v>
      </c>
      <c r="BF115" s="10" t="s">
        <v>236</v>
      </c>
      <c r="BG115" s="10"/>
      <c r="BH115" s="10" t="s">
        <v>7</v>
      </c>
      <c r="BJ115" s="10" t="s">
        <v>323</v>
      </c>
      <c r="BL115" s="10" t="s">
        <v>30</v>
      </c>
      <c r="BM115" s="10" t="s">
        <v>326</v>
      </c>
      <c r="BN115" s="10" t="s">
        <v>330</v>
      </c>
      <c r="BP115" s="10" t="s">
        <v>30</v>
      </c>
      <c r="BR115" s="10" t="s">
        <v>30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 x14ac:dyDescent="0.2">
      <c r="D116" s="3"/>
      <c r="E116" s="3"/>
      <c r="F116" s="3"/>
      <c r="G116" s="3"/>
      <c r="H116" s="3"/>
      <c r="I116" s="3"/>
      <c r="J116" s="233" t="s">
        <v>26</v>
      </c>
      <c r="K116" s="233" t="s">
        <v>238</v>
      </c>
      <c r="L116" s="233" t="s">
        <v>32</v>
      </c>
      <c r="M116" s="10" t="s">
        <v>232</v>
      </c>
      <c r="N116" s="233" t="s">
        <v>32</v>
      </c>
      <c r="O116" s="233" t="s">
        <v>314</v>
      </c>
      <c r="P116" s="233" t="s">
        <v>314</v>
      </c>
      <c r="Q116" s="10" t="s">
        <v>239</v>
      </c>
      <c r="R116" s="10" t="s">
        <v>238</v>
      </c>
      <c r="S116" s="10" t="s">
        <v>13</v>
      </c>
      <c r="T116" s="10"/>
      <c r="U116" s="10" t="s">
        <v>52</v>
      </c>
      <c r="V116" s="10" t="s">
        <v>245</v>
      </c>
      <c r="W116" s="10" t="s">
        <v>242</v>
      </c>
      <c r="X116" s="10" t="s">
        <v>242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238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237</v>
      </c>
      <c r="AV116" s="10" t="s">
        <v>237</v>
      </c>
      <c r="AW116" s="10" t="s">
        <v>15</v>
      </c>
      <c r="AX116" s="10"/>
      <c r="AY116" s="10"/>
      <c r="AZ116" s="10" t="s">
        <v>238</v>
      </c>
      <c r="BA116" s="10" t="s">
        <v>15</v>
      </c>
      <c r="BB116" s="10" t="s">
        <v>238</v>
      </c>
      <c r="BC116" s="10"/>
      <c r="BD116" s="10"/>
      <c r="BE116" s="10" t="s">
        <v>7</v>
      </c>
      <c r="BF116" s="10" t="s">
        <v>29</v>
      </c>
      <c r="BG116" s="10"/>
      <c r="BH116" s="10" t="s">
        <v>239</v>
      </c>
      <c r="BJ116" s="10" t="s">
        <v>330</v>
      </c>
      <c r="BL116" s="10" t="s">
        <v>323</v>
      </c>
      <c r="BM116" s="10" t="s">
        <v>330</v>
      </c>
      <c r="BN116" s="10" t="s">
        <v>30</v>
      </c>
      <c r="BP116" s="10" t="s">
        <v>330</v>
      </c>
      <c r="BR116" s="10" t="s">
        <v>330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 x14ac:dyDescent="0.2">
      <c r="D117" s="3"/>
      <c r="E117" s="3"/>
      <c r="F117" s="3"/>
      <c r="G117" s="3"/>
      <c r="H117" s="3"/>
      <c r="I117" s="3"/>
      <c r="J117" s="233" t="s">
        <v>242</v>
      </c>
      <c r="K117" s="233" t="s">
        <v>26</v>
      </c>
      <c r="L117" s="233" t="s">
        <v>222</v>
      </c>
      <c r="M117" s="10" t="s">
        <v>236</v>
      </c>
      <c r="N117" s="233" t="s">
        <v>233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314</v>
      </c>
      <c r="X117" s="10" t="s">
        <v>318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238</v>
      </c>
      <c r="AE117" s="10" t="s">
        <v>6</v>
      </c>
      <c r="AF117" s="10" t="s">
        <v>6</v>
      </c>
      <c r="AG117" s="10" t="s">
        <v>16</v>
      </c>
      <c r="AH117" s="10" t="s">
        <v>239</v>
      </c>
      <c r="AI117" s="10" t="s">
        <v>326</v>
      </c>
      <c r="AJ117" s="10" t="s">
        <v>326</v>
      </c>
      <c r="AK117" s="10" t="s">
        <v>326</v>
      </c>
      <c r="AL117" s="10" t="s">
        <v>222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326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236</v>
      </c>
      <c r="BB117" s="10" t="s">
        <v>18</v>
      </c>
      <c r="BC117" s="10"/>
      <c r="BD117" s="10"/>
      <c r="BE117" s="10" t="s">
        <v>15</v>
      </c>
      <c r="BF117" s="10" t="s">
        <v>7</v>
      </c>
      <c r="BG117" s="10"/>
      <c r="BH117" s="10" t="s">
        <v>15</v>
      </c>
      <c r="BJ117" s="10" t="s">
        <v>15</v>
      </c>
      <c r="BL117" s="10" t="s">
        <v>330</v>
      </c>
      <c r="BM117" s="10" t="s">
        <v>30</v>
      </c>
      <c r="BN117" s="10" t="s">
        <v>12</v>
      </c>
      <c r="BP117" s="10" t="s">
        <v>12</v>
      </c>
      <c r="BR117" s="10" t="s">
        <v>12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 x14ac:dyDescent="0.2">
      <c r="D118" s="3"/>
      <c r="E118" s="3"/>
      <c r="F118" s="3"/>
      <c r="G118" s="3"/>
      <c r="H118" s="3"/>
      <c r="I118" s="3"/>
      <c r="J118" s="233" t="s">
        <v>40</v>
      </c>
      <c r="K118" s="233" t="s">
        <v>243</v>
      </c>
      <c r="L118" s="233" t="s">
        <v>5</v>
      </c>
      <c r="M118" s="10" t="s">
        <v>238</v>
      </c>
      <c r="N118" s="233" t="s">
        <v>236</v>
      </c>
      <c r="O118" s="233" t="s">
        <v>234</v>
      </c>
      <c r="P118" s="233" t="s">
        <v>234</v>
      </c>
      <c r="Q118" s="10" t="s">
        <v>8</v>
      </c>
      <c r="R118" s="10" t="s">
        <v>239</v>
      </c>
      <c r="S118" s="10" t="s">
        <v>233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222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222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326</v>
      </c>
      <c r="AV118" s="10" t="s">
        <v>326</v>
      </c>
      <c r="AW118" s="10" t="s">
        <v>237</v>
      </c>
      <c r="AX118" s="10"/>
      <c r="AY118" s="10"/>
      <c r="AZ118" s="10" t="s">
        <v>239</v>
      </c>
      <c r="BA118" s="10" t="s">
        <v>323</v>
      </c>
      <c r="BB118" s="10" t="s">
        <v>239</v>
      </c>
      <c r="BC118" s="10"/>
      <c r="BD118" s="10"/>
      <c r="BE118" s="10" t="s">
        <v>330</v>
      </c>
      <c r="BF118" s="10" t="s">
        <v>8</v>
      </c>
      <c r="BG118" s="10"/>
      <c r="BH118" s="10" t="s">
        <v>236</v>
      </c>
      <c r="BJ118" s="10" t="s">
        <v>30</v>
      </c>
      <c r="BL118" s="10" t="s">
        <v>326</v>
      </c>
      <c r="BM118" s="10" t="s">
        <v>323</v>
      </c>
      <c r="BN118" s="10" t="s">
        <v>323</v>
      </c>
      <c r="BP118" s="10" t="s">
        <v>323</v>
      </c>
      <c r="BR118" s="10" t="s">
        <v>323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 x14ac:dyDescent="0.2">
      <c r="D119" s="3"/>
      <c r="E119" s="3"/>
      <c r="F119" s="3"/>
      <c r="G119" s="3"/>
      <c r="H119" s="3"/>
      <c r="I119" s="3"/>
      <c r="J119" s="233" t="s">
        <v>243</v>
      </c>
      <c r="K119" s="233" t="s">
        <v>30</v>
      </c>
      <c r="L119" s="233" t="s">
        <v>238</v>
      </c>
      <c r="M119" s="10" t="s">
        <v>8</v>
      </c>
      <c r="N119" s="233" t="s">
        <v>238</v>
      </c>
      <c r="O119" s="233" t="s">
        <v>17</v>
      </c>
      <c r="P119" s="233" t="s">
        <v>17</v>
      </c>
      <c r="Q119" s="10" t="s">
        <v>32</v>
      </c>
      <c r="R119" s="10" t="s">
        <v>323</v>
      </c>
      <c r="S119" s="10" t="s">
        <v>11</v>
      </c>
      <c r="T119" s="10"/>
      <c r="U119" s="10" t="s">
        <v>32</v>
      </c>
      <c r="V119" s="10" t="s">
        <v>238</v>
      </c>
      <c r="W119" s="10" t="s">
        <v>12</v>
      </c>
      <c r="X119" s="10" t="s">
        <v>315</v>
      </c>
      <c r="Y119" s="10" t="s">
        <v>17</v>
      </c>
      <c r="Z119" s="10" t="s">
        <v>241</v>
      </c>
      <c r="AA119" s="10" t="s">
        <v>241</v>
      </c>
      <c r="AB119" s="10" t="s">
        <v>318</v>
      </c>
      <c r="AC119" s="10" t="s">
        <v>6</v>
      </c>
      <c r="AD119" s="10" t="s">
        <v>229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326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238</v>
      </c>
      <c r="AV119" s="10" t="s">
        <v>238</v>
      </c>
      <c r="AW119" s="10" t="s">
        <v>238</v>
      </c>
      <c r="AX119" s="10"/>
      <c r="AY119" s="10"/>
      <c r="AZ119" s="10" t="s">
        <v>323</v>
      </c>
      <c r="BA119" s="10" t="s">
        <v>239</v>
      </c>
      <c r="BB119" s="10" t="s">
        <v>323</v>
      </c>
      <c r="BC119" s="10"/>
      <c r="BD119" s="10"/>
      <c r="BE119" s="10" t="s">
        <v>239</v>
      </c>
      <c r="BF119" s="10" t="s">
        <v>15</v>
      </c>
      <c r="BG119" s="10"/>
      <c r="BH119" s="10" t="s">
        <v>29</v>
      </c>
      <c r="BJ119" s="10" t="s">
        <v>236</v>
      </c>
      <c r="BL119" s="10" t="s">
        <v>15</v>
      </c>
      <c r="BM119" s="10" t="s">
        <v>15</v>
      </c>
      <c r="BN119" s="10" t="s">
        <v>15</v>
      </c>
      <c r="BP119" s="10" t="s">
        <v>15</v>
      </c>
      <c r="BR119" s="10" t="s">
        <v>15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 x14ac:dyDescent="0.2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243</v>
      </c>
      <c r="M120" s="10" t="s">
        <v>317</v>
      </c>
      <c r="N120" s="233" t="s">
        <v>40</v>
      </c>
      <c r="O120" s="233" t="s">
        <v>325</v>
      </c>
      <c r="P120" s="233" t="s">
        <v>325</v>
      </c>
      <c r="Q120" s="10" t="s">
        <v>234</v>
      </c>
      <c r="R120" s="10" t="s">
        <v>30</v>
      </c>
      <c r="S120" s="10" t="s">
        <v>29</v>
      </c>
      <c r="T120" s="10"/>
      <c r="U120" s="10" t="s">
        <v>238</v>
      </c>
      <c r="V120" s="10" t="s">
        <v>4</v>
      </c>
      <c r="W120" s="10" t="s">
        <v>4</v>
      </c>
      <c r="X120" s="10" t="s">
        <v>233</v>
      </c>
      <c r="Y120" s="10" t="s">
        <v>233</v>
      </c>
      <c r="Z120" s="10" t="s">
        <v>238</v>
      </c>
      <c r="AA120" s="10" t="s">
        <v>238</v>
      </c>
      <c r="AB120" s="10" t="s">
        <v>222</v>
      </c>
      <c r="AC120" s="10" t="s">
        <v>238</v>
      </c>
      <c r="AD120" s="10" t="s">
        <v>222</v>
      </c>
      <c r="AE120" s="10" t="s">
        <v>31</v>
      </c>
      <c r="AF120" s="10" t="s">
        <v>31</v>
      </c>
      <c r="AG120" s="10" t="s">
        <v>317</v>
      </c>
      <c r="AH120" s="10" t="s">
        <v>16</v>
      </c>
      <c r="AI120" s="10" t="s">
        <v>238</v>
      </c>
      <c r="AJ120" s="10" t="s">
        <v>239</v>
      </c>
      <c r="AK120" s="10" t="s">
        <v>239</v>
      </c>
      <c r="AL120" s="10" t="s">
        <v>239</v>
      </c>
      <c r="AM120" s="10" t="s">
        <v>239</v>
      </c>
      <c r="AN120" s="10" t="s">
        <v>326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239</v>
      </c>
      <c r="AV120" s="10" t="s">
        <v>239</v>
      </c>
      <c r="AW120" s="10" t="s">
        <v>239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D120" s="10"/>
      <c r="BE120" s="10" t="s">
        <v>323</v>
      </c>
      <c r="BF120" s="10" t="s">
        <v>239</v>
      </c>
      <c r="BG120" s="10"/>
      <c r="BH120" s="10" t="s">
        <v>30</v>
      </c>
      <c r="BJ120" s="10" t="s">
        <v>29</v>
      </c>
      <c r="BL120" s="10" t="s">
        <v>236</v>
      </c>
      <c r="BM120" s="10" t="s">
        <v>14</v>
      </c>
      <c r="BN120" s="10" t="s">
        <v>237</v>
      </c>
      <c r="BP120" s="10" t="s">
        <v>237</v>
      </c>
      <c r="BR120" s="10" t="s">
        <v>14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 x14ac:dyDescent="0.2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320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237</v>
      </c>
      <c r="S121" s="10" t="s">
        <v>26</v>
      </c>
      <c r="T121" s="10"/>
      <c r="U121" s="10" t="s">
        <v>4</v>
      </c>
      <c r="V121" s="10" t="s">
        <v>36</v>
      </c>
      <c r="W121" s="10" t="s">
        <v>238</v>
      </c>
      <c r="X121" s="10" t="s">
        <v>238</v>
      </c>
      <c r="Y121" s="10" t="s">
        <v>242</v>
      </c>
      <c r="Z121" s="10" t="s">
        <v>30</v>
      </c>
      <c r="AA121" s="10" t="s">
        <v>30</v>
      </c>
      <c r="AB121" s="10" t="s">
        <v>8</v>
      </c>
      <c r="AC121" s="10" t="s">
        <v>315</v>
      </c>
      <c r="AD121" s="10" t="s">
        <v>239</v>
      </c>
      <c r="AE121" s="10" t="s">
        <v>33</v>
      </c>
      <c r="AF121" s="10" t="s">
        <v>33</v>
      </c>
      <c r="AG121" s="10" t="s">
        <v>15</v>
      </c>
      <c r="AH121" s="10" t="s">
        <v>222</v>
      </c>
      <c r="AI121" s="10" t="s">
        <v>239</v>
      </c>
      <c r="AJ121" s="10" t="s">
        <v>229</v>
      </c>
      <c r="AK121" s="10" t="s">
        <v>229</v>
      </c>
      <c r="AL121" s="10" t="s">
        <v>4</v>
      </c>
      <c r="AM121" s="10" t="s">
        <v>326</v>
      </c>
      <c r="AN121" s="10" t="s">
        <v>239</v>
      </c>
      <c r="AO121" s="10" t="s">
        <v>239</v>
      </c>
      <c r="AP121" s="10"/>
      <c r="AQ121" s="10" t="s">
        <v>239</v>
      </c>
      <c r="AR121" s="10"/>
      <c r="AS121" s="10" t="s">
        <v>239</v>
      </c>
      <c r="AT121" s="10" t="s">
        <v>239</v>
      </c>
      <c r="AU121" s="10" t="s">
        <v>15</v>
      </c>
      <c r="AV121" s="10" t="s">
        <v>15</v>
      </c>
      <c r="AW121" s="10" t="s">
        <v>326</v>
      </c>
      <c r="AX121" s="10"/>
      <c r="AY121" s="10"/>
      <c r="AZ121" s="10" t="s">
        <v>330</v>
      </c>
      <c r="BA121" s="10" t="s">
        <v>330</v>
      </c>
      <c r="BB121" s="10" t="s">
        <v>330</v>
      </c>
      <c r="BC121" s="10"/>
      <c r="BD121" s="10"/>
      <c r="BE121" s="10" t="s">
        <v>30</v>
      </c>
      <c r="BF121" s="10" t="s">
        <v>30</v>
      </c>
      <c r="BG121" s="10"/>
      <c r="BH121" s="10" t="s">
        <v>8</v>
      </c>
      <c r="BJ121" s="10" t="s">
        <v>8</v>
      </c>
      <c r="BL121" s="10" t="s">
        <v>29</v>
      </c>
      <c r="BM121" s="10" t="s">
        <v>236</v>
      </c>
      <c r="BN121" s="10" t="s">
        <v>14</v>
      </c>
      <c r="BP121" s="10" t="s">
        <v>14</v>
      </c>
      <c r="BR121" s="10" t="s">
        <v>237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 x14ac:dyDescent="0.2">
      <c r="D122" s="3"/>
      <c r="E122" s="3"/>
      <c r="F122" s="3"/>
      <c r="G122" s="3"/>
      <c r="H122" s="3"/>
      <c r="I122" s="3"/>
      <c r="J122" s="233" t="s">
        <v>8</v>
      </c>
      <c r="K122" s="233" t="s">
        <v>317</v>
      </c>
      <c r="L122" s="233" t="s">
        <v>244</v>
      </c>
      <c r="M122" s="10" t="s">
        <v>244</v>
      </c>
      <c r="N122" s="233" t="s">
        <v>18</v>
      </c>
      <c r="O122" s="233" t="s">
        <v>12</v>
      </c>
      <c r="P122" s="233" t="s">
        <v>12</v>
      </c>
      <c r="Q122" s="10" t="s">
        <v>317</v>
      </c>
      <c r="R122" s="10" t="s">
        <v>330</v>
      </c>
      <c r="S122" s="10" t="s">
        <v>28</v>
      </c>
      <c r="T122" s="10"/>
      <c r="U122" s="10" t="s">
        <v>245</v>
      </c>
      <c r="V122" s="10" t="s">
        <v>233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238</v>
      </c>
      <c r="AC122" s="10" t="s">
        <v>318</v>
      </c>
      <c r="AD122" s="10" t="s">
        <v>323</v>
      </c>
      <c r="AE122" s="10" t="s">
        <v>318</v>
      </c>
      <c r="AF122" s="10" t="s">
        <v>318</v>
      </c>
      <c r="AG122" s="10" t="s">
        <v>330</v>
      </c>
      <c r="AH122" s="10" t="s">
        <v>317</v>
      </c>
      <c r="AI122" s="10" t="s">
        <v>6</v>
      </c>
      <c r="AJ122" s="10" t="s">
        <v>238</v>
      </c>
      <c r="AK122" s="10" t="s">
        <v>330</v>
      </c>
      <c r="AL122" s="10" t="s">
        <v>238</v>
      </c>
      <c r="AM122" s="10" t="s">
        <v>238</v>
      </c>
      <c r="AN122" s="10" t="s">
        <v>238</v>
      </c>
      <c r="AO122" s="10" t="s">
        <v>326</v>
      </c>
      <c r="AP122" s="10"/>
      <c r="AQ122" s="10" t="s">
        <v>326</v>
      </c>
      <c r="AR122" s="10"/>
      <c r="AS122" s="10" t="s">
        <v>326</v>
      </c>
      <c r="AT122" s="10" t="s">
        <v>16</v>
      </c>
      <c r="AU122" s="10" t="s">
        <v>17</v>
      </c>
      <c r="AV122" s="10" t="s">
        <v>17</v>
      </c>
      <c r="AW122" s="10" t="s">
        <v>323</v>
      </c>
      <c r="AX122" s="10"/>
      <c r="AY122" s="10"/>
      <c r="AZ122" s="10" t="s">
        <v>237</v>
      </c>
      <c r="BA122" s="10" t="s">
        <v>237</v>
      </c>
      <c r="BB122" s="10" t="s">
        <v>237</v>
      </c>
      <c r="BC122" s="10"/>
      <c r="BD122" s="10"/>
      <c r="BE122" s="10" t="s">
        <v>326</v>
      </c>
      <c r="BF122" s="10" t="s">
        <v>326</v>
      </c>
      <c r="BG122" s="10"/>
      <c r="BH122" s="10" t="s">
        <v>326</v>
      </c>
      <c r="BJ122" s="10" t="s">
        <v>326</v>
      </c>
      <c r="BL122" s="10" t="s">
        <v>14</v>
      </c>
      <c r="BM122" s="10" t="s">
        <v>29</v>
      </c>
      <c r="BN122" s="10" t="s">
        <v>236</v>
      </c>
      <c r="BP122" s="10" t="s">
        <v>236</v>
      </c>
      <c r="BR122" s="10" t="s">
        <v>236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 x14ac:dyDescent="0.2">
      <c r="D123" s="3"/>
      <c r="E123" s="3"/>
      <c r="F123" s="3"/>
      <c r="G123" s="3"/>
      <c r="H123" s="3"/>
      <c r="I123" s="3"/>
      <c r="J123" s="233" t="s">
        <v>246</v>
      </c>
      <c r="K123" s="233" t="s">
        <v>320</v>
      </c>
      <c r="L123" s="233" t="s">
        <v>23</v>
      </c>
      <c r="M123" s="10" t="s">
        <v>245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326</v>
      </c>
      <c r="S123" s="10" t="s">
        <v>32</v>
      </c>
      <c r="T123" s="10"/>
      <c r="U123" s="10" t="s">
        <v>6</v>
      </c>
      <c r="V123" s="10" t="s">
        <v>234</v>
      </c>
      <c r="W123" s="10" t="s">
        <v>320</v>
      </c>
      <c r="X123" s="10" t="s">
        <v>222</v>
      </c>
      <c r="Y123" s="10" t="s">
        <v>14</v>
      </c>
      <c r="Z123" s="10" t="s">
        <v>317</v>
      </c>
      <c r="AA123" s="10" t="s">
        <v>317</v>
      </c>
      <c r="AB123" s="10" t="s">
        <v>30</v>
      </c>
      <c r="AC123" s="10" t="s">
        <v>24</v>
      </c>
      <c r="AD123" s="10" t="s">
        <v>31</v>
      </c>
      <c r="AE123" s="10" t="s">
        <v>330</v>
      </c>
      <c r="AF123" s="10" t="s">
        <v>330</v>
      </c>
      <c r="AG123" s="10" t="s">
        <v>239</v>
      </c>
      <c r="AH123" s="10" t="s">
        <v>330</v>
      </c>
      <c r="AI123" s="10" t="s">
        <v>229</v>
      </c>
      <c r="AJ123" s="10" t="s">
        <v>4</v>
      </c>
      <c r="AK123" s="10" t="s">
        <v>238</v>
      </c>
      <c r="AL123" s="10" t="s">
        <v>229</v>
      </c>
      <c r="AM123" s="10" t="s">
        <v>229</v>
      </c>
      <c r="AN123" s="10" t="s">
        <v>229</v>
      </c>
      <c r="AO123" s="10" t="s">
        <v>238</v>
      </c>
      <c r="AP123" s="10"/>
      <c r="AQ123" s="10" t="s">
        <v>330</v>
      </c>
      <c r="AR123" s="10"/>
      <c r="AS123" s="10" t="s">
        <v>330</v>
      </c>
      <c r="AT123" s="10" t="s">
        <v>238</v>
      </c>
      <c r="AU123" s="10" t="s">
        <v>317</v>
      </c>
      <c r="AV123" s="10" t="s">
        <v>317</v>
      </c>
      <c r="AW123" s="10" t="s">
        <v>17</v>
      </c>
      <c r="AX123" s="10"/>
      <c r="AY123" s="10"/>
      <c r="AZ123" s="10" t="s">
        <v>326</v>
      </c>
      <c r="BA123" s="10" t="s">
        <v>326</v>
      </c>
      <c r="BB123" s="10" t="s">
        <v>326</v>
      </c>
      <c r="BC123" s="10"/>
      <c r="BD123" s="10"/>
      <c r="BE123" s="10" t="s">
        <v>317</v>
      </c>
      <c r="BF123" s="10" t="s">
        <v>237</v>
      </c>
      <c r="BG123" s="10"/>
      <c r="BH123" s="10" t="s">
        <v>237</v>
      </c>
      <c r="BJ123" s="10" t="s">
        <v>237</v>
      </c>
      <c r="BL123" s="10" t="s">
        <v>8</v>
      </c>
      <c r="BM123" s="10" t="s">
        <v>8</v>
      </c>
      <c r="BN123" s="10" t="s">
        <v>29</v>
      </c>
      <c r="BP123" s="10" t="s">
        <v>29</v>
      </c>
      <c r="BR123" s="10" t="s">
        <v>29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 x14ac:dyDescent="0.2">
      <c r="D124" s="3"/>
      <c r="E124" s="3"/>
      <c r="F124" s="3"/>
      <c r="G124" s="3"/>
      <c r="H124" s="3"/>
      <c r="I124" s="3"/>
      <c r="J124" s="233" t="s">
        <v>36</v>
      </c>
      <c r="K124" s="233" t="s">
        <v>230</v>
      </c>
      <c r="L124" s="233" t="s">
        <v>8</v>
      </c>
      <c r="M124" s="10" t="s">
        <v>52</v>
      </c>
      <c r="N124" s="233" t="s">
        <v>317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233</v>
      </c>
      <c r="V124" s="10" t="s">
        <v>11</v>
      </c>
      <c r="W124" s="10" t="s">
        <v>323</v>
      </c>
      <c r="X124" s="10" t="s">
        <v>27</v>
      </c>
      <c r="Y124" s="10" t="s">
        <v>315</v>
      </c>
      <c r="Z124" s="10" t="s">
        <v>325</v>
      </c>
      <c r="AA124" s="10" t="s">
        <v>325</v>
      </c>
      <c r="AB124" s="10" t="s">
        <v>24</v>
      </c>
      <c r="AC124" s="10" t="s">
        <v>222</v>
      </c>
      <c r="AD124" s="10" t="s">
        <v>6</v>
      </c>
      <c r="AE124" s="10" t="s">
        <v>239</v>
      </c>
      <c r="AF124" s="10" t="s">
        <v>239</v>
      </c>
      <c r="AG124" s="10" t="s">
        <v>8</v>
      </c>
      <c r="AH124" s="10" t="s">
        <v>229</v>
      </c>
      <c r="AI124" s="10" t="s">
        <v>15</v>
      </c>
      <c r="AJ124" s="10" t="s">
        <v>33</v>
      </c>
      <c r="AK124" s="10" t="s">
        <v>4</v>
      </c>
      <c r="AL124" s="10" t="s">
        <v>330</v>
      </c>
      <c r="AM124" s="10" t="s">
        <v>15</v>
      </c>
      <c r="AN124" s="10" t="s">
        <v>15</v>
      </c>
      <c r="AO124" s="10" t="s">
        <v>229</v>
      </c>
      <c r="AP124" s="10"/>
      <c r="AQ124" s="10" t="s">
        <v>238</v>
      </c>
      <c r="AR124" s="10"/>
      <c r="AS124" s="10" t="s">
        <v>238</v>
      </c>
      <c r="AT124" s="10" t="s">
        <v>330</v>
      </c>
      <c r="AU124" s="10" t="s">
        <v>323</v>
      </c>
      <c r="AV124" s="10" t="s">
        <v>323</v>
      </c>
      <c r="AW124" s="10" t="s">
        <v>14</v>
      </c>
      <c r="AX124" s="10"/>
      <c r="AY124" s="10"/>
      <c r="AZ124" s="10" t="s">
        <v>319</v>
      </c>
      <c r="BA124" s="10" t="s">
        <v>319</v>
      </c>
      <c r="BB124" s="10" t="s">
        <v>319</v>
      </c>
      <c r="BC124" s="10"/>
      <c r="BD124" s="10"/>
      <c r="BE124" s="10" t="s">
        <v>237</v>
      </c>
      <c r="BF124" s="10" t="s">
        <v>317</v>
      </c>
      <c r="BG124" s="10"/>
      <c r="BH124" s="10" t="s">
        <v>14</v>
      </c>
      <c r="BJ124" s="10" t="s">
        <v>14</v>
      </c>
      <c r="BL124" s="10" t="s">
        <v>237</v>
      </c>
      <c r="BM124" s="10" t="s">
        <v>237</v>
      </c>
      <c r="BN124" s="10" t="s">
        <v>8</v>
      </c>
      <c r="BP124" s="10" t="s">
        <v>8</v>
      </c>
      <c r="BR124" s="10" t="s">
        <v>8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 x14ac:dyDescent="0.2">
      <c r="D125" s="3"/>
      <c r="E125" s="3"/>
      <c r="F125" s="3"/>
      <c r="G125" s="3"/>
      <c r="H125" s="3"/>
      <c r="I125" s="3"/>
      <c r="J125" s="233" t="s">
        <v>315</v>
      </c>
      <c r="K125" s="233" t="s">
        <v>40</v>
      </c>
      <c r="L125" s="233" t="s">
        <v>315</v>
      </c>
      <c r="M125" s="10" t="s">
        <v>15</v>
      </c>
      <c r="N125" s="233" t="s">
        <v>320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238</v>
      </c>
      <c r="T125" s="10"/>
      <c r="U125" s="10" t="s">
        <v>11</v>
      </c>
      <c r="V125" s="10" t="s">
        <v>26</v>
      </c>
      <c r="W125" s="10" t="s">
        <v>222</v>
      </c>
      <c r="X125" s="10" t="s">
        <v>4</v>
      </c>
      <c r="Y125" s="10" t="s">
        <v>317</v>
      </c>
      <c r="Z125" s="10" t="s">
        <v>222</v>
      </c>
      <c r="AA125" s="10" t="s">
        <v>222</v>
      </c>
      <c r="AB125" s="10" t="s">
        <v>31</v>
      </c>
      <c r="AC125" s="10" t="s">
        <v>8</v>
      </c>
      <c r="AD125" s="10" t="s">
        <v>317</v>
      </c>
      <c r="AE125" s="10" t="s">
        <v>8</v>
      </c>
      <c r="AF125" s="10" t="s">
        <v>8</v>
      </c>
      <c r="AG125" s="10" t="s">
        <v>323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330</v>
      </c>
      <c r="AN125" s="10" t="s">
        <v>330</v>
      </c>
      <c r="AO125" s="10" t="s">
        <v>330</v>
      </c>
      <c r="AP125" s="10"/>
      <c r="AQ125" s="10" t="s">
        <v>323</v>
      </c>
      <c r="AR125" s="10"/>
      <c r="AS125" s="10" t="s">
        <v>323</v>
      </c>
      <c r="AT125" s="10" t="s">
        <v>14</v>
      </c>
      <c r="AU125" s="10" t="s">
        <v>16</v>
      </c>
      <c r="AV125" s="10" t="s">
        <v>16</v>
      </c>
      <c r="AW125" s="10" t="s">
        <v>317</v>
      </c>
      <c r="AX125" s="10"/>
      <c r="AY125" s="10"/>
      <c r="AZ125" s="10" t="s">
        <v>317</v>
      </c>
      <c r="BA125" s="10" t="s">
        <v>317</v>
      </c>
      <c r="BB125" s="10" t="s">
        <v>317</v>
      </c>
      <c r="BC125" s="10"/>
      <c r="BD125" s="10"/>
      <c r="BE125" s="10" t="s">
        <v>14</v>
      </c>
      <c r="BF125" s="10" t="s">
        <v>14</v>
      </c>
      <c r="BG125" s="10"/>
      <c r="BH125" s="10" t="s">
        <v>317</v>
      </c>
      <c r="BJ125" s="10" t="s">
        <v>317</v>
      </c>
      <c r="BL125" s="10" t="s">
        <v>317</v>
      </c>
      <c r="BM125" s="10" t="s">
        <v>317</v>
      </c>
      <c r="BN125" s="10" t="s">
        <v>317</v>
      </c>
      <c r="BP125" s="10" t="s">
        <v>317</v>
      </c>
      <c r="BR125" s="10" t="s">
        <v>317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 x14ac:dyDescent="0.2">
      <c r="D126" s="3"/>
      <c r="E126" s="3"/>
      <c r="F126" s="3"/>
      <c r="G126" s="3"/>
      <c r="H126" s="3"/>
      <c r="I126" s="3"/>
      <c r="J126" s="233" t="s">
        <v>316</v>
      </c>
      <c r="K126" s="233" t="s">
        <v>21</v>
      </c>
      <c r="L126" s="233" t="s">
        <v>317</v>
      </c>
      <c r="M126" s="10" t="s">
        <v>21</v>
      </c>
      <c r="N126" s="233" t="s">
        <v>14</v>
      </c>
      <c r="O126" s="233" t="s">
        <v>40</v>
      </c>
      <c r="P126" s="233" t="s">
        <v>242</v>
      </c>
      <c r="Q126" s="10" t="s">
        <v>183</v>
      </c>
      <c r="R126" s="10" t="s">
        <v>317</v>
      </c>
      <c r="S126" s="10" t="s">
        <v>245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241</v>
      </c>
      <c r="Z126" s="10" t="s">
        <v>8</v>
      </c>
      <c r="AA126" s="10" t="s">
        <v>8</v>
      </c>
      <c r="AB126" s="10" t="s">
        <v>315</v>
      </c>
      <c r="AC126" s="10" t="s">
        <v>317</v>
      </c>
      <c r="AD126" s="10" t="s">
        <v>318</v>
      </c>
      <c r="AE126" s="10" t="s">
        <v>317</v>
      </c>
      <c r="AF126" s="10" t="s">
        <v>317</v>
      </c>
      <c r="AG126" s="10" t="s">
        <v>326</v>
      </c>
      <c r="AH126" s="10" t="s">
        <v>318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229</v>
      </c>
      <c r="AR126" s="10"/>
      <c r="AS126" s="10" t="s">
        <v>229</v>
      </c>
      <c r="AT126" s="10" t="s">
        <v>317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D126" s="10"/>
      <c r="BE126" s="10" t="s">
        <v>319</v>
      </c>
      <c r="BF126" s="10" t="s">
        <v>319</v>
      </c>
      <c r="BG126" s="10"/>
      <c r="BH126" s="10" t="s">
        <v>319</v>
      </c>
      <c r="BJ126" s="10" t="s">
        <v>319</v>
      </c>
      <c r="BL126" s="10" t="s">
        <v>319</v>
      </c>
      <c r="BM126" s="10" t="s">
        <v>319</v>
      </c>
      <c r="BN126" s="10" t="s">
        <v>319</v>
      </c>
      <c r="BP126" s="10" t="s">
        <v>319</v>
      </c>
      <c r="BR126" s="10" t="s">
        <v>319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 x14ac:dyDescent="0.2">
      <c r="D127" s="3"/>
      <c r="E127" s="3"/>
      <c r="F127" s="3"/>
      <c r="G127" s="3"/>
      <c r="H127" s="3"/>
      <c r="I127" s="3"/>
      <c r="J127" s="233" t="s">
        <v>6</v>
      </c>
      <c r="K127" s="233" t="s">
        <v>233</v>
      </c>
      <c r="L127" s="233" t="s">
        <v>320</v>
      </c>
      <c r="M127" s="10" t="s">
        <v>233</v>
      </c>
      <c r="N127" s="233" t="s">
        <v>52</v>
      </c>
      <c r="O127" s="233" t="s">
        <v>13</v>
      </c>
      <c r="P127" s="233" t="s">
        <v>40</v>
      </c>
      <c r="Q127" s="10" t="s">
        <v>242</v>
      </c>
      <c r="R127" s="10" t="s">
        <v>16</v>
      </c>
      <c r="S127" s="10" t="s">
        <v>323</v>
      </c>
      <c r="T127" s="10"/>
      <c r="U127" s="10" t="s">
        <v>8</v>
      </c>
      <c r="V127" s="10" t="s">
        <v>8</v>
      </c>
      <c r="W127" s="10" t="s">
        <v>14</v>
      </c>
      <c r="X127" s="10" t="s">
        <v>317</v>
      </c>
      <c r="Y127" s="10" t="s">
        <v>35</v>
      </c>
      <c r="Z127" s="10" t="s">
        <v>35</v>
      </c>
      <c r="AA127" s="10" t="s">
        <v>35</v>
      </c>
      <c r="AB127" s="10" t="s">
        <v>323</v>
      </c>
      <c r="AC127" s="10" t="s">
        <v>323</v>
      </c>
      <c r="AD127" s="10" t="s">
        <v>24</v>
      </c>
      <c r="AE127" s="10" t="s">
        <v>229</v>
      </c>
      <c r="AF127" s="10" t="s">
        <v>229</v>
      </c>
      <c r="AG127" s="10" t="s">
        <v>33</v>
      </c>
      <c r="AH127" s="10" t="s">
        <v>323</v>
      </c>
      <c r="AI127" s="10" t="s">
        <v>317</v>
      </c>
      <c r="AJ127" s="10" t="s">
        <v>330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319</v>
      </c>
      <c r="AR127" s="10"/>
      <c r="AS127" s="10" t="s">
        <v>319</v>
      </c>
      <c r="AT127" s="10" t="s">
        <v>323</v>
      </c>
      <c r="AU127" s="10" t="s">
        <v>330</v>
      </c>
      <c r="AV127" s="10" t="s">
        <v>330</v>
      </c>
      <c r="AW127" s="10" t="s">
        <v>330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D127" s="10"/>
      <c r="BE127" s="10" t="s">
        <v>17</v>
      </c>
      <c r="BF127" s="10" t="s">
        <v>17</v>
      </c>
      <c r="BG127" s="10"/>
      <c r="BH127" s="10" t="s">
        <v>17</v>
      </c>
      <c r="BJ127" s="10" t="s">
        <v>17</v>
      </c>
      <c r="BL127" s="10" t="s">
        <v>17</v>
      </c>
      <c r="BM127" s="10" t="s">
        <v>17</v>
      </c>
      <c r="BN127" s="10" t="s">
        <v>17</v>
      </c>
      <c r="BP127" s="10" t="s">
        <v>17</v>
      </c>
      <c r="BR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 x14ac:dyDescent="0.2">
      <c r="D128" s="3"/>
      <c r="E128" s="3"/>
      <c r="F128" s="3"/>
      <c r="G128" s="3"/>
      <c r="H128" s="3"/>
      <c r="I128" s="3"/>
      <c r="J128" s="233" t="s">
        <v>228</v>
      </c>
      <c r="K128" s="233" t="s">
        <v>222</v>
      </c>
      <c r="L128" s="233" t="s">
        <v>40</v>
      </c>
      <c r="M128" s="10" t="s">
        <v>222</v>
      </c>
      <c r="N128" s="233" t="s">
        <v>315</v>
      </c>
      <c r="O128" s="233" t="s">
        <v>21</v>
      </c>
      <c r="P128" s="233" t="s">
        <v>13</v>
      </c>
      <c r="Q128" s="10" t="s">
        <v>40</v>
      </c>
      <c r="R128" s="10" t="s">
        <v>319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240</v>
      </c>
      <c r="Y128" s="10" t="s">
        <v>323</v>
      </c>
      <c r="Z128" s="10" t="s">
        <v>323</v>
      </c>
      <c r="AA128" s="10" t="s">
        <v>323</v>
      </c>
      <c r="AB128" s="10" t="s">
        <v>242</v>
      </c>
      <c r="AC128" s="10" t="s">
        <v>31</v>
      </c>
      <c r="AD128" s="10" t="s">
        <v>8</v>
      </c>
      <c r="AE128" s="10" t="s">
        <v>323</v>
      </c>
      <c r="AF128" s="10" t="s">
        <v>323</v>
      </c>
      <c r="AG128" s="10" t="s">
        <v>318</v>
      </c>
      <c r="AH128" s="10" t="s">
        <v>326</v>
      </c>
      <c r="AI128" s="10" t="s">
        <v>330</v>
      </c>
      <c r="AJ128" s="10" t="s">
        <v>317</v>
      </c>
      <c r="AK128" s="10" t="s">
        <v>317</v>
      </c>
      <c r="AL128" s="10" t="s">
        <v>317</v>
      </c>
      <c r="AM128" s="10" t="s">
        <v>318</v>
      </c>
      <c r="AN128" s="10" t="s">
        <v>319</v>
      </c>
      <c r="AO128" s="10" t="s">
        <v>318</v>
      </c>
      <c r="AP128" s="10"/>
      <c r="AQ128" s="10" t="s">
        <v>33</v>
      </c>
      <c r="AR128" s="10"/>
      <c r="AS128" s="10" t="s">
        <v>33</v>
      </c>
      <c r="AT128" s="10" t="s">
        <v>229</v>
      </c>
      <c r="AU128" s="10" t="s">
        <v>229</v>
      </c>
      <c r="AV128" s="10" t="s">
        <v>229</v>
      </c>
      <c r="AW128" s="10" t="s">
        <v>318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D128" s="10"/>
      <c r="BE128" s="10" t="s">
        <v>16</v>
      </c>
      <c r="BF128" s="10" t="s">
        <v>16</v>
      </c>
      <c r="BG128" s="10"/>
      <c r="BH128" s="10" t="s">
        <v>16</v>
      </c>
      <c r="BJ128" s="10" t="s">
        <v>16</v>
      </c>
      <c r="BL128" s="10" t="s">
        <v>16</v>
      </c>
      <c r="BM128" s="10" t="s">
        <v>16</v>
      </c>
      <c r="BN128" s="10" t="s">
        <v>16</v>
      </c>
      <c r="BP128" s="10" t="s">
        <v>16</v>
      </c>
      <c r="BR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 x14ac:dyDescent="0.2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233</v>
      </c>
      <c r="P129" s="233" t="s">
        <v>21</v>
      </c>
      <c r="Q129" s="10" t="s">
        <v>13</v>
      </c>
      <c r="R129" s="10" t="s">
        <v>318</v>
      </c>
      <c r="S129" s="10" t="s">
        <v>22</v>
      </c>
      <c r="T129" s="10"/>
      <c r="U129" s="10" t="s">
        <v>14</v>
      </c>
      <c r="V129" s="10" t="s">
        <v>323</v>
      </c>
      <c r="W129" s="10" t="s">
        <v>315</v>
      </c>
      <c r="X129" s="10" t="s">
        <v>241</v>
      </c>
      <c r="Y129" s="10" t="s">
        <v>222</v>
      </c>
      <c r="Z129" s="10" t="s">
        <v>242</v>
      </c>
      <c r="AA129" s="10" t="s">
        <v>242</v>
      </c>
      <c r="AB129" s="10" t="s">
        <v>14</v>
      </c>
      <c r="AC129" s="10" t="s">
        <v>242</v>
      </c>
      <c r="AD129" s="10" t="s">
        <v>330</v>
      </c>
      <c r="AE129" s="10" t="s">
        <v>24</v>
      </c>
      <c r="AF129" s="10" t="s">
        <v>24</v>
      </c>
      <c r="AG129" s="10" t="s">
        <v>325</v>
      </c>
      <c r="AH129" s="10" t="s">
        <v>33</v>
      </c>
      <c r="AI129" s="10" t="s">
        <v>318</v>
      </c>
      <c r="AJ129" s="10" t="s">
        <v>323</v>
      </c>
      <c r="AK129" s="10" t="s">
        <v>323</v>
      </c>
      <c r="AL129" s="10" t="s">
        <v>319</v>
      </c>
      <c r="AM129" s="10" t="s">
        <v>319</v>
      </c>
      <c r="AN129" s="10" t="s">
        <v>317</v>
      </c>
      <c r="AO129" s="10" t="s">
        <v>319</v>
      </c>
      <c r="AP129" s="10"/>
      <c r="AQ129" s="10" t="s">
        <v>6</v>
      </c>
      <c r="AR129" s="10"/>
      <c r="AS129" s="10" t="s">
        <v>6</v>
      </c>
      <c r="AT129" s="10" t="s">
        <v>318</v>
      </c>
      <c r="AU129" s="10" t="s">
        <v>318</v>
      </c>
      <c r="AV129" s="10" t="s">
        <v>318</v>
      </c>
      <c r="AW129" s="10" t="s">
        <v>319</v>
      </c>
      <c r="AX129" s="10"/>
      <c r="AY129" s="10"/>
      <c r="AZ129" s="10" t="s">
        <v>318</v>
      </c>
      <c r="BA129" s="10" t="s">
        <v>318</v>
      </c>
      <c r="BB129" s="10" t="s">
        <v>318</v>
      </c>
      <c r="BC129" s="10"/>
      <c r="BD129" s="10"/>
      <c r="BE129" s="10" t="s">
        <v>318</v>
      </c>
      <c r="BF129" s="10" t="s">
        <v>318</v>
      </c>
      <c r="BG129" s="10"/>
      <c r="BH129" s="10" t="s">
        <v>318</v>
      </c>
      <c r="BJ129" s="10" t="s">
        <v>318</v>
      </c>
      <c r="BL129" s="10" t="s">
        <v>318</v>
      </c>
      <c r="BM129" s="10" t="s">
        <v>318</v>
      </c>
      <c r="BN129" s="10" t="s">
        <v>33</v>
      </c>
      <c r="BP129" s="10" t="s">
        <v>33</v>
      </c>
      <c r="BR129" s="10" t="s">
        <v>33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 x14ac:dyDescent="0.2">
      <c r="D130" s="3"/>
      <c r="E130" s="3"/>
      <c r="F130" s="3"/>
      <c r="G130" s="3"/>
      <c r="H130" s="3"/>
      <c r="I130" s="3"/>
      <c r="J130" s="233" t="s">
        <v>230</v>
      </c>
      <c r="K130" s="233" t="s">
        <v>302</v>
      </c>
      <c r="L130" s="233" t="s">
        <v>21</v>
      </c>
      <c r="M130" s="10" t="s">
        <v>243</v>
      </c>
      <c r="N130" s="233" t="s">
        <v>22</v>
      </c>
      <c r="O130" s="233" t="s">
        <v>241</v>
      </c>
      <c r="P130" s="233" t="s">
        <v>233</v>
      </c>
      <c r="Q130" s="10" t="s">
        <v>21</v>
      </c>
      <c r="R130" s="10" t="s">
        <v>229</v>
      </c>
      <c r="S130" s="10" t="s">
        <v>235</v>
      </c>
      <c r="T130" s="10"/>
      <c r="U130" s="10" t="s">
        <v>323</v>
      </c>
      <c r="V130" s="10" t="s">
        <v>317</v>
      </c>
      <c r="W130" s="10" t="s">
        <v>317</v>
      </c>
      <c r="X130" s="10" t="s">
        <v>30</v>
      </c>
      <c r="Y130" s="10" t="s">
        <v>4</v>
      </c>
      <c r="Z130" s="10" t="s">
        <v>320</v>
      </c>
      <c r="AA130" s="10" t="s">
        <v>320</v>
      </c>
      <c r="AB130" s="10" t="s">
        <v>317</v>
      </c>
      <c r="AC130" s="10" t="s">
        <v>14</v>
      </c>
      <c r="AD130" s="10" t="s">
        <v>242</v>
      </c>
      <c r="AE130" s="10" t="s">
        <v>326</v>
      </c>
      <c r="AF130" s="10" t="s">
        <v>326</v>
      </c>
      <c r="AG130" s="10" t="s">
        <v>229</v>
      </c>
      <c r="AH130" s="10" t="s">
        <v>325</v>
      </c>
      <c r="AI130" s="10" t="s">
        <v>323</v>
      </c>
      <c r="AJ130" s="10" t="s">
        <v>318</v>
      </c>
      <c r="AK130" s="10" t="s">
        <v>318</v>
      </c>
      <c r="AL130" s="10" t="s">
        <v>323</v>
      </c>
      <c r="AM130" s="10" t="s">
        <v>323</v>
      </c>
      <c r="AN130" s="10" t="s">
        <v>323</v>
      </c>
      <c r="AO130" s="10" t="s">
        <v>323</v>
      </c>
      <c r="AP130" s="10"/>
      <c r="AQ130" s="10" t="s">
        <v>14</v>
      </c>
      <c r="AR130" s="10"/>
      <c r="AS130" s="10" t="s">
        <v>14</v>
      </c>
      <c r="AT130" s="10" t="s">
        <v>319</v>
      </c>
      <c r="AU130" s="10" t="s">
        <v>319</v>
      </c>
      <c r="AV130" s="10" t="s">
        <v>319</v>
      </c>
      <c r="AW130" s="10" t="s">
        <v>229</v>
      </c>
      <c r="AX130" s="10"/>
      <c r="AY130" s="10"/>
      <c r="AZ130" s="10" t="s">
        <v>229</v>
      </c>
      <c r="BA130" s="10" t="s">
        <v>229</v>
      </c>
      <c r="BB130" s="10" t="s">
        <v>229</v>
      </c>
      <c r="BC130" s="10"/>
      <c r="BD130" s="10"/>
      <c r="BE130" s="10" t="s">
        <v>229</v>
      </c>
      <c r="BF130" s="10" t="s">
        <v>229</v>
      </c>
      <c r="BG130" s="10"/>
      <c r="BH130" s="10" t="s">
        <v>229</v>
      </c>
      <c r="BJ130" s="10" t="s">
        <v>229</v>
      </c>
      <c r="BL130" s="10" t="s">
        <v>229</v>
      </c>
      <c r="BM130" s="10" t="s">
        <v>229</v>
      </c>
      <c r="BN130" s="10" t="s">
        <v>318</v>
      </c>
      <c r="BP130" s="10" t="s">
        <v>318</v>
      </c>
      <c r="BR130" s="10" t="s">
        <v>318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 x14ac:dyDescent="0.2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233</v>
      </c>
      <c r="M131" s="10" t="s">
        <v>30</v>
      </c>
      <c r="N131" s="233" t="s">
        <v>21</v>
      </c>
      <c r="O131" s="233" t="s">
        <v>315</v>
      </c>
      <c r="P131" s="233" t="s">
        <v>241</v>
      </c>
      <c r="Q131" s="10" t="s">
        <v>233</v>
      </c>
      <c r="R131" s="10" t="s">
        <v>33</v>
      </c>
      <c r="S131" s="10" t="s">
        <v>241</v>
      </c>
      <c r="T131" s="10"/>
      <c r="U131" s="10" t="s">
        <v>22</v>
      </c>
      <c r="V131" s="10" t="s">
        <v>6</v>
      </c>
      <c r="W131" s="10" t="s">
        <v>233</v>
      </c>
      <c r="X131" s="10" t="s">
        <v>314</v>
      </c>
      <c r="Y131" s="10" t="s">
        <v>8</v>
      </c>
      <c r="Z131" s="10" t="s">
        <v>315</v>
      </c>
      <c r="AA131" s="10" t="s">
        <v>315</v>
      </c>
      <c r="AB131" s="10" t="s">
        <v>320</v>
      </c>
      <c r="AC131" s="10" t="s">
        <v>320</v>
      </c>
      <c r="AD131" s="10" t="s">
        <v>14</v>
      </c>
      <c r="AE131" s="10" t="s">
        <v>14</v>
      </c>
      <c r="AF131" s="10" t="s">
        <v>14</v>
      </c>
      <c r="AG131" s="10" t="s">
        <v>242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318</v>
      </c>
      <c r="AM131" s="10" t="s">
        <v>14</v>
      </c>
      <c r="AN131" s="10" t="s">
        <v>318</v>
      </c>
      <c r="AO131" s="10" t="s">
        <v>14</v>
      </c>
      <c r="AP131" s="10"/>
      <c r="AQ131" s="10" t="s">
        <v>318</v>
      </c>
      <c r="AR131" s="10"/>
      <c r="AS131" s="10" t="s">
        <v>318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D131" s="10"/>
      <c r="BE131" s="10" t="s">
        <v>33</v>
      </c>
      <c r="BF131" s="10" t="s">
        <v>33</v>
      </c>
      <c r="BG131" s="10"/>
      <c r="BH131" s="10" t="s">
        <v>33</v>
      </c>
      <c r="BJ131" s="10" t="s">
        <v>33</v>
      </c>
      <c r="BL131" s="10" t="s">
        <v>33</v>
      </c>
      <c r="BM131" s="10" t="s">
        <v>33</v>
      </c>
      <c r="BN131" s="10" t="s">
        <v>229</v>
      </c>
      <c r="BP131" s="10" t="s">
        <v>229</v>
      </c>
      <c r="BR131" s="10" t="s">
        <v>229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 x14ac:dyDescent="0.2">
      <c r="D132" s="3"/>
      <c r="E132" s="3"/>
      <c r="F132" s="3"/>
      <c r="G132" s="3"/>
      <c r="H132" s="3"/>
      <c r="I132" s="3"/>
      <c r="J132" s="233" t="s">
        <v>231</v>
      </c>
      <c r="K132" s="233" t="s">
        <v>242</v>
      </c>
      <c r="L132" s="233" t="s">
        <v>11</v>
      </c>
      <c r="M132" s="10" t="s">
        <v>18</v>
      </c>
      <c r="N132" s="233" t="s">
        <v>222</v>
      </c>
      <c r="O132" s="233" t="s">
        <v>222</v>
      </c>
      <c r="P132" s="233" t="s">
        <v>315</v>
      </c>
      <c r="Q132" s="10" t="s">
        <v>241</v>
      </c>
      <c r="R132" s="10" t="s">
        <v>6</v>
      </c>
      <c r="S132" s="10" t="s">
        <v>30</v>
      </c>
      <c r="T132" s="10"/>
      <c r="U132" s="10" t="s">
        <v>235</v>
      </c>
      <c r="V132" s="10" t="s">
        <v>235</v>
      </c>
      <c r="W132" s="10" t="s">
        <v>234</v>
      </c>
      <c r="X132" s="10" t="s">
        <v>320</v>
      </c>
      <c r="Y132" s="10" t="s">
        <v>240</v>
      </c>
      <c r="Z132" s="10" t="s">
        <v>330</v>
      </c>
      <c r="AA132" s="10" t="s">
        <v>330</v>
      </c>
      <c r="AB132" s="10" t="s">
        <v>325</v>
      </c>
      <c r="AC132" s="10" t="s">
        <v>325</v>
      </c>
      <c r="AD132" s="10" t="s">
        <v>320</v>
      </c>
      <c r="AE132" s="10" t="s">
        <v>242</v>
      </c>
      <c r="AF132" s="10" t="s">
        <v>242</v>
      </c>
      <c r="AG132" s="10" t="s">
        <v>24</v>
      </c>
      <c r="AH132" s="10" t="s">
        <v>242</v>
      </c>
      <c r="AI132" s="10" t="s">
        <v>325</v>
      </c>
      <c r="AJ132" s="10" t="s">
        <v>325</v>
      </c>
      <c r="AK132" s="10" t="s">
        <v>319</v>
      </c>
      <c r="AL132" s="10" t="s">
        <v>14</v>
      </c>
      <c r="AM132" s="10" t="s">
        <v>317</v>
      </c>
      <c r="AN132" s="10" t="s">
        <v>14</v>
      </c>
      <c r="AO132" s="10" t="s">
        <v>317</v>
      </c>
      <c r="AP132" s="10"/>
      <c r="AQ132" s="10" t="s">
        <v>317</v>
      </c>
      <c r="AR132" s="10"/>
      <c r="AS132" s="10" t="s">
        <v>317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D132" s="10"/>
      <c r="BE132" s="10" t="s">
        <v>6</v>
      </c>
      <c r="BF132" s="10" t="s">
        <v>6</v>
      </c>
      <c r="BG132" s="10"/>
      <c r="BH132" s="10" t="s">
        <v>6</v>
      </c>
      <c r="BJ132" s="10" t="s">
        <v>6</v>
      </c>
      <c r="BL132" s="10" t="s">
        <v>6</v>
      </c>
      <c r="BM132" s="10" t="s">
        <v>6</v>
      </c>
      <c r="BN132" s="10" t="s">
        <v>6</v>
      </c>
      <c r="BP132" s="10" t="s">
        <v>6</v>
      </c>
      <c r="BR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 x14ac:dyDescent="0.2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302</v>
      </c>
      <c r="M133" s="10" t="s">
        <v>23</v>
      </c>
      <c r="N133" s="233" t="s">
        <v>242</v>
      </c>
      <c r="O133" s="233" t="s">
        <v>11</v>
      </c>
      <c r="P133" s="233" t="s">
        <v>222</v>
      </c>
      <c r="Q133" s="10" t="s">
        <v>31</v>
      </c>
      <c r="R133" s="10" t="s">
        <v>325</v>
      </c>
      <c r="S133" s="10" t="s">
        <v>14</v>
      </c>
      <c r="T133" s="10"/>
      <c r="U133" s="10" t="s">
        <v>222</v>
      </c>
      <c r="V133" s="10" t="s">
        <v>222</v>
      </c>
      <c r="W133" s="10" t="s">
        <v>241</v>
      </c>
      <c r="X133" s="10" t="s">
        <v>35</v>
      </c>
      <c r="Y133" s="10" t="s">
        <v>314</v>
      </c>
      <c r="Z133" s="10" t="s">
        <v>4</v>
      </c>
      <c r="AA133" s="10" t="s">
        <v>4</v>
      </c>
      <c r="AB133" s="10" t="s">
        <v>330</v>
      </c>
      <c r="AC133" s="10" t="s">
        <v>330</v>
      </c>
      <c r="AD133" s="10" t="s">
        <v>325</v>
      </c>
      <c r="AE133" s="10" t="s">
        <v>320</v>
      </c>
      <c r="AF133" s="10" t="s">
        <v>320</v>
      </c>
      <c r="AG133" s="10" t="s">
        <v>4</v>
      </c>
      <c r="AH133" s="10" t="s">
        <v>24</v>
      </c>
      <c r="AI133" s="10" t="s">
        <v>242</v>
      </c>
      <c r="AJ133" s="10" t="s">
        <v>242</v>
      </c>
      <c r="AK133" s="10" t="s">
        <v>325</v>
      </c>
      <c r="AL133" s="10" t="s">
        <v>325</v>
      </c>
      <c r="AM133" s="10" t="s">
        <v>325</v>
      </c>
      <c r="AN133" s="10" t="s">
        <v>325</v>
      </c>
      <c r="AO133" s="10" t="s">
        <v>325</v>
      </c>
      <c r="AP133" s="10"/>
      <c r="AQ133" s="10" t="s">
        <v>325</v>
      </c>
      <c r="AR133" s="10"/>
      <c r="AS133" s="10" t="s">
        <v>325</v>
      </c>
      <c r="AT133" s="10" t="s">
        <v>325</v>
      </c>
      <c r="AU133" s="10" t="s">
        <v>325</v>
      </c>
      <c r="AV133" s="10" t="s">
        <v>325</v>
      </c>
      <c r="AW133" s="10" t="s">
        <v>325</v>
      </c>
      <c r="AX133" s="10"/>
      <c r="AY133" s="10"/>
      <c r="AZ133" s="10" t="s">
        <v>325</v>
      </c>
      <c r="BA133" s="10" t="s">
        <v>325</v>
      </c>
      <c r="BB133" s="10" t="s">
        <v>325</v>
      </c>
      <c r="BC133" s="10"/>
      <c r="BD133" s="10"/>
      <c r="BE133" s="10" t="s">
        <v>325</v>
      </c>
      <c r="BF133" s="10" t="s">
        <v>325</v>
      </c>
      <c r="BG133" s="10"/>
      <c r="BH133" s="10" t="s">
        <v>325</v>
      </c>
      <c r="BJ133" s="10" t="s">
        <v>325</v>
      </c>
      <c r="BL133" s="10" t="s">
        <v>325</v>
      </c>
      <c r="BM133" s="10" t="s">
        <v>325</v>
      </c>
      <c r="BN133" s="10" t="s">
        <v>325</v>
      </c>
      <c r="BP133" s="10" t="s">
        <v>325</v>
      </c>
      <c r="BR133" s="10" t="s">
        <v>325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 x14ac:dyDescent="0.2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302</v>
      </c>
      <c r="P134" s="233" t="s">
        <v>11</v>
      </c>
      <c r="Q134" s="10" t="s">
        <v>30</v>
      </c>
      <c r="R134" s="10" t="s">
        <v>242</v>
      </c>
      <c r="S134" s="10" t="s">
        <v>8</v>
      </c>
      <c r="T134" s="10"/>
      <c r="U134" s="10" t="s">
        <v>241</v>
      </c>
      <c r="V134" s="10" t="s">
        <v>241</v>
      </c>
      <c r="W134" s="10" t="s">
        <v>26</v>
      </c>
      <c r="X134" s="10" t="s">
        <v>323</v>
      </c>
      <c r="Y134" s="10" t="s">
        <v>320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325</v>
      </c>
      <c r="AF134" s="10" t="s">
        <v>325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242</v>
      </c>
      <c r="AL134" s="10" t="s">
        <v>242</v>
      </c>
      <c r="AM134" s="10" t="s">
        <v>242</v>
      </c>
      <c r="AN134" s="10" t="s">
        <v>242</v>
      </c>
      <c r="AO134" s="10" t="s">
        <v>242</v>
      </c>
      <c r="AP134" s="10"/>
      <c r="AQ134" s="10" t="s">
        <v>242</v>
      </c>
      <c r="AR134" s="10"/>
      <c r="AS134" s="10" t="s">
        <v>242</v>
      </c>
      <c r="AT134" s="10" t="s">
        <v>242</v>
      </c>
      <c r="AU134" s="10" t="s">
        <v>242</v>
      </c>
      <c r="AV134" s="10" t="s">
        <v>242</v>
      </c>
      <c r="AW134" s="10" t="s">
        <v>242</v>
      </c>
      <c r="AX134" s="10"/>
      <c r="AY134" s="10"/>
      <c r="AZ134" s="10" t="s">
        <v>242</v>
      </c>
      <c r="BA134" s="10" t="s">
        <v>242</v>
      </c>
      <c r="BB134" s="10" t="s">
        <v>242</v>
      </c>
      <c r="BC134" s="10"/>
      <c r="BD134" s="10"/>
      <c r="BE134" s="10" t="s">
        <v>242</v>
      </c>
      <c r="BF134" s="10" t="s">
        <v>242</v>
      </c>
      <c r="BG134" s="10"/>
      <c r="BH134" s="10" t="s">
        <v>242</v>
      </c>
      <c r="BJ134" s="10" t="s">
        <v>242</v>
      </c>
      <c r="BL134" s="10" t="s">
        <v>242</v>
      </c>
      <c r="BM134" s="10" t="s">
        <v>242</v>
      </c>
      <c r="BN134" s="10" t="s">
        <v>242</v>
      </c>
      <c r="BP134" s="10" t="s">
        <v>242</v>
      </c>
      <c r="BR134" s="10" t="s">
        <v>242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 x14ac:dyDescent="0.2">
      <c r="D135" s="3"/>
      <c r="E135" s="3"/>
      <c r="F135" s="3"/>
      <c r="G135" s="3"/>
      <c r="H135" s="3"/>
      <c r="I135" s="3"/>
      <c r="J135" s="233" t="s">
        <v>233</v>
      </c>
      <c r="K135" s="233" t="s">
        <v>35</v>
      </c>
      <c r="L135" s="233" t="s">
        <v>242</v>
      </c>
      <c r="M135" s="10" t="s">
        <v>323</v>
      </c>
      <c r="N135" s="233" t="s">
        <v>323</v>
      </c>
      <c r="O135" s="233" t="s">
        <v>242</v>
      </c>
      <c r="P135" s="233" t="s">
        <v>302</v>
      </c>
      <c r="Q135" s="10" t="s">
        <v>315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330</v>
      </c>
      <c r="Z135" s="10" t="s">
        <v>235</v>
      </c>
      <c r="AA135" s="10" t="s">
        <v>235</v>
      </c>
      <c r="AB135" s="10" t="s">
        <v>235</v>
      </c>
      <c r="AC135" s="10" t="s">
        <v>235</v>
      </c>
      <c r="AD135" s="10" t="s">
        <v>183</v>
      </c>
      <c r="AE135" s="10" t="s">
        <v>4</v>
      </c>
      <c r="AF135" s="10" t="s">
        <v>4</v>
      </c>
      <c r="AG135" s="10" t="s">
        <v>320</v>
      </c>
      <c r="AH135" s="10" t="s">
        <v>320</v>
      </c>
      <c r="AI135" s="10" t="s">
        <v>320</v>
      </c>
      <c r="AJ135" s="10" t="s">
        <v>319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D135" s="10"/>
      <c r="BE135" s="10" t="s">
        <v>24</v>
      </c>
      <c r="BF135" s="10" t="s">
        <v>24</v>
      </c>
      <c r="BG135" s="10"/>
      <c r="BH135" s="10" t="s">
        <v>24</v>
      </c>
      <c r="BJ135" s="10" t="s">
        <v>24</v>
      </c>
      <c r="BL135" s="10" t="s">
        <v>24</v>
      </c>
      <c r="BM135" s="10" t="s">
        <v>24</v>
      </c>
      <c r="BN135" s="10" t="s">
        <v>24</v>
      </c>
      <c r="BP135" s="10" t="s">
        <v>24</v>
      </c>
      <c r="BR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 x14ac:dyDescent="0.2">
      <c r="D136" s="3"/>
      <c r="E136" s="3"/>
      <c r="F136" s="3"/>
      <c r="G136" s="3"/>
      <c r="H136" s="3"/>
      <c r="I136" s="3"/>
      <c r="J136" s="233" t="s">
        <v>222</v>
      </c>
      <c r="K136" s="233" t="s">
        <v>246</v>
      </c>
      <c r="L136" s="233" t="s">
        <v>18</v>
      </c>
      <c r="M136" s="10" t="s">
        <v>325</v>
      </c>
      <c r="N136" s="233" t="s">
        <v>325</v>
      </c>
      <c r="O136" s="233" t="s">
        <v>245</v>
      </c>
      <c r="P136" s="233" t="s">
        <v>245</v>
      </c>
      <c r="Q136" s="10" t="s">
        <v>222</v>
      </c>
      <c r="R136" s="10" t="s">
        <v>320</v>
      </c>
      <c r="S136" s="10" t="s">
        <v>317</v>
      </c>
      <c r="T136" s="10"/>
      <c r="U136" s="10" t="s">
        <v>320</v>
      </c>
      <c r="V136" s="10" t="s">
        <v>35</v>
      </c>
      <c r="W136" s="10" t="s">
        <v>52</v>
      </c>
      <c r="X136" s="10" t="s">
        <v>234</v>
      </c>
      <c r="Y136" s="10" t="s">
        <v>31</v>
      </c>
      <c r="Z136" s="10" t="s">
        <v>240</v>
      </c>
      <c r="AA136" s="10" t="s">
        <v>240</v>
      </c>
      <c r="AB136" s="10" t="s">
        <v>240</v>
      </c>
      <c r="AC136" s="10" t="s">
        <v>240</v>
      </c>
      <c r="AD136" s="10" t="s">
        <v>326</v>
      </c>
      <c r="AE136" s="10" t="s">
        <v>183</v>
      </c>
      <c r="AF136" s="10" t="s">
        <v>183</v>
      </c>
      <c r="AG136" s="10" t="s">
        <v>183</v>
      </c>
      <c r="AH136" s="10" t="s">
        <v>319</v>
      </c>
      <c r="AI136" s="10" t="s">
        <v>319</v>
      </c>
      <c r="AJ136" s="10" t="s">
        <v>320</v>
      </c>
      <c r="AK136" s="10" t="s">
        <v>320</v>
      </c>
      <c r="AL136" s="10" t="s">
        <v>320</v>
      </c>
      <c r="AM136" s="10" t="s">
        <v>320</v>
      </c>
      <c r="AN136" s="10" t="s">
        <v>320</v>
      </c>
      <c r="AO136" s="10" t="s">
        <v>320</v>
      </c>
      <c r="AP136" s="10"/>
      <c r="AQ136" s="10" t="s">
        <v>320</v>
      </c>
      <c r="AR136" s="10"/>
      <c r="AS136" s="10" t="s">
        <v>320</v>
      </c>
      <c r="AT136" s="10" t="s">
        <v>320</v>
      </c>
      <c r="AU136" s="10" t="s">
        <v>320</v>
      </c>
      <c r="AV136" s="10" t="s">
        <v>320</v>
      </c>
      <c r="AW136" s="10" t="s">
        <v>320</v>
      </c>
      <c r="AX136" s="10"/>
      <c r="AY136" s="10"/>
      <c r="AZ136" s="10" t="s">
        <v>320</v>
      </c>
      <c r="BA136" s="10" t="s">
        <v>320</v>
      </c>
      <c r="BB136" s="10" t="s">
        <v>320</v>
      </c>
      <c r="BC136" s="10"/>
      <c r="BD136" s="10"/>
      <c r="BE136" s="10" t="s">
        <v>320</v>
      </c>
      <c r="BF136" s="10" t="s">
        <v>320</v>
      </c>
      <c r="BG136" s="10"/>
      <c r="BH136" s="10" t="s">
        <v>320</v>
      </c>
      <c r="BJ136" s="10" t="s">
        <v>320</v>
      </c>
      <c r="BL136" s="10" t="s">
        <v>320</v>
      </c>
      <c r="BM136" s="10" t="s">
        <v>320</v>
      </c>
      <c r="BN136" s="10" t="s">
        <v>234</v>
      </c>
      <c r="BP136" s="10" t="s">
        <v>234</v>
      </c>
      <c r="BR136" s="10" t="s">
        <v>234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 x14ac:dyDescent="0.2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326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320</v>
      </c>
      <c r="W137" s="10" t="s">
        <v>235</v>
      </c>
      <c r="X137" s="10" t="s">
        <v>26</v>
      </c>
      <c r="Y137" s="10" t="s">
        <v>235</v>
      </c>
      <c r="Z137" s="10" t="s">
        <v>314</v>
      </c>
      <c r="AA137" s="10" t="s">
        <v>314</v>
      </c>
      <c r="AB137" s="10" t="s">
        <v>314</v>
      </c>
      <c r="AC137" s="10" t="s">
        <v>314</v>
      </c>
      <c r="AD137" s="10" t="s">
        <v>235</v>
      </c>
      <c r="AE137" s="10" t="s">
        <v>235</v>
      </c>
      <c r="AF137" s="10" t="s">
        <v>235</v>
      </c>
      <c r="AG137" s="10" t="s">
        <v>319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D137" s="10"/>
      <c r="BE137" s="10" t="s">
        <v>183</v>
      </c>
      <c r="BF137" s="10" t="s">
        <v>183</v>
      </c>
      <c r="BG137" s="10"/>
      <c r="BH137" s="10" t="s">
        <v>183</v>
      </c>
      <c r="BJ137" s="10" t="s">
        <v>183</v>
      </c>
      <c r="BL137" s="10" t="s">
        <v>183</v>
      </c>
      <c r="BM137" s="10" t="s">
        <v>234</v>
      </c>
      <c r="BN137" s="10" t="s">
        <v>320</v>
      </c>
      <c r="BP137" s="10" t="s">
        <v>320</v>
      </c>
      <c r="BR137" s="10" t="s">
        <v>320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 x14ac:dyDescent="0.2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244</v>
      </c>
      <c r="O138" s="233" t="s">
        <v>323</v>
      </c>
      <c r="P138" s="233" t="s">
        <v>317</v>
      </c>
      <c r="Q138" s="10" t="s">
        <v>302</v>
      </c>
      <c r="R138" s="10" t="s">
        <v>235</v>
      </c>
      <c r="S138" s="10" t="s">
        <v>222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234</v>
      </c>
      <c r="Z138" s="10" t="s">
        <v>40</v>
      </c>
      <c r="AA138" s="10" t="s">
        <v>40</v>
      </c>
      <c r="AB138" s="10" t="s">
        <v>40</v>
      </c>
      <c r="AC138" s="10" t="s">
        <v>326</v>
      </c>
      <c r="AD138" s="10" t="s">
        <v>240</v>
      </c>
      <c r="AE138" s="10" t="s">
        <v>240</v>
      </c>
      <c r="AF138" s="10" t="s">
        <v>240</v>
      </c>
      <c r="AG138" s="10" t="s">
        <v>235</v>
      </c>
      <c r="AH138" s="10" t="s">
        <v>235</v>
      </c>
      <c r="AI138" s="10" t="s">
        <v>235</v>
      </c>
      <c r="AJ138" s="10" t="s">
        <v>235</v>
      </c>
      <c r="AK138" s="10" t="s">
        <v>235</v>
      </c>
      <c r="AL138" s="10" t="s">
        <v>235</v>
      </c>
      <c r="AM138" s="10" t="s">
        <v>235</v>
      </c>
      <c r="AN138" s="10" t="s">
        <v>235</v>
      </c>
      <c r="AO138" s="10" t="s">
        <v>235</v>
      </c>
      <c r="AP138" s="10"/>
      <c r="AQ138" s="10" t="s">
        <v>235</v>
      </c>
      <c r="AR138" s="10"/>
      <c r="AS138" s="10" t="s">
        <v>235</v>
      </c>
      <c r="AT138" s="10" t="s">
        <v>235</v>
      </c>
      <c r="AU138" s="10" t="s">
        <v>235</v>
      </c>
      <c r="AV138" s="10" t="s">
        <v>235</v>
      </c>
      <c r="AW138" s="10" t="s">
        <v>235</v>
      </c>
      <c r="AX138" s="10"/>
      <c r="AY138" s="10"/>
      <c r="AZ138" s="10" t="s">
        <v>235</v>
      </c>
      <c r="BA138" s="10" t="s">
        <v>235</v>
      </c>
      <c r="BB138" s="10" t="s">
        <v>235</v>
      </c>
      <c r="BC138" s="10"/>
      <c r="BD138" s="10"/>
      <c r="BE138" s="10" t="s">
        <v>235</v>
      </c>
      <c r="BF138" s="10" t="s">
        <v>235</v>
      </c>
      <c r="BG138" s="10"/>
      <c r="BH138" s="10" t="s">
        <v>235</v>
      </c>
      <c r="BJ138" s="10" t="s">
        <v>235</v>
      </c>
      <c r="BL138" s="10" t="s">
        <v>235</v>
      </c>
      <c r="BM138" s="10" t="s">
        <v>183</v>
      </c>
      <c r="BN138" s="10" t="s">
        <v>183</v>
      </c>
      <c r="BP138" s="10" t="s">
        <v>183</v>
      </c>
      <c r="BR138" s="10" t="s">
        <v>183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 x14ac:dyDescent="0.2">
      <c r="D139" s="3"/>
      <c r="E139" s="3"/>
      <c r="F139" s="3"/>
      <c r="G139" s="3"/>
      <c r="H139" s="3"/>
      <c r="I139" s="3"/>
      <c r="J139" s="233" t="s">
        <v>302</v>
      </c>
      <c r="K139" s="233" t="s">
        <v>275</v>
      </c>
      <c r="L139" s="233" t="s">
        <v>246</v>
      </c>
      <c r="M139" s="10" t="s">
        <v>324</v>
      </c>
      <c r="N139" s="233" t="s">
        <v>245</v>
      </c>
      <c r="O139" s="233" t="s">
        <v>31</v>
      </c>
      <c r="P139" s="233" t="s">
        <v>323</v>
      </c>
      <c r="Q139" s="10" t="s">
        <v>245</v>
      </c>
      <c r="R139" s="10" t="s">
        <v>240</v>
      </c>
      <c r="S139" s="10" t="s">
        <v>35</v>
      </c>
      <c r="T139" s="10"/>
      <c r="U139" s="10" t="s">
        <v>317</v>
      </c>
      <c r="V139" s="10" t="s">
        <v>14</v>
      </c>
      <c r="W139" s="10" t="s">
        <v>35</v>
      </c>
      <c r="X139" s="10" t="s">
        <v>330</v>
      </c>
      <c r="Y139" s="10" t="s">
        <v>26</v>
      </c>
      <c r="Z139" s="10" t="s">
        <v>326</v>
      </c>
      <c r="AA139" s="10" t="s">
        <v>326</v>
      </c>
      <c r="AB139" s="10" t="s">
        <v>183</v>
      </c>
      <c r="AC139" s="10" t="s">
        <v>40</v>
      </c>
      <c r="AD139" s="10" t="s">
        <v>314</v>
      </c>
      <c r="AE139" s="10" t="s">
        <v>314</v>
      </c>
      <c r="AF139" s="10" t="s">
        <v>314</v>
      </c>
      <c r="AG139" s="10" t="s">
        <v>240</v>
      </c>
      <c r="AH139" s="10" t="s">
        <v>240</v>
      </c>
      <c r="AI139" s="10" t="s">
        <v>240</v>
      </c>
      <c r="AJ139" s="10" t="s">
        <v>240</v>
      </c>
      <c r="AK139" s="10" t="s">
        <v>240</v>
      </c>
      <c r="AL139" s="10" t="s">
        <v>240</v>
      </c>
      <c r="AM139" s="10" t="s">
        <v>240</v>
      </c>
      <c r="AN139" s="10" t="s">
        <v>240</v>
      </c>
      <c r="AO139" s="10" t="s">
        <v>240</v>
      </c>
      <c r="AP139" s="10"/>
      <c r="AQ139" s="10" t="s">
        <v>240</v>
      </c>
      <c r="AR139" s="10"/>
      <c r="AS139" s="10" t="s">
        <v>240</v>
      </c>
      <c r="AT139" s="10" t="s">
        <v>240</v>
      </c>
      <c r="AU139" s="10" t="s">
        <v>240</v>
      </c>
      <c r="AV139" s="10" t="s">
        <v>240</v>
      </c>
      <c r="AW139" s="10" t="s">
        <v>240</v>
      </c>
      <c r="AX139" s="10"/>
      <c r="AY139" s="10"/>
      <c r="AZ139" s="10" t="s">
        <v>240</v>
      </c>
      <c r="BA139" s="10" t="s">
        <v>240</v>
      </c>
      <c r="BB139" s="10" t="s">
        <v>240</v>
      </c>
      <c r="BC139" s="10"/>
      <c r="BD139" s="10"/>
      <c r="BE139" s="10" t="s">
        <v>240</v>
      </c>
      <c r="BF139" s="10" t="s">
        <v>240</v>
      </c>
      <c r="BG139" s="10"/>
      <c r="BH139" s="10" t="s">
        <v>240</v>
      </c>
      <c r="BJ139" s="10" t="s">
        <v>240</v>
      </c>
      <c r="BL139" s="10" t="s">
        <v>240</v>
      </c>
      <c r="BM139" s="10" t="s">
        <v>235</v>
      </c>
      <c r="BN139" s="10" t="s">
        <v>235</v>
      </c>
      <c r="BP139" s="10" t="s">
        <v>235</v>
      </c>
      <c r="BR139" s="10" t="s">
        <v>235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 x14ac:dyDescent="0.2">
      <c r="D140" s="3"/>
      <c r="E140" s="3"/>
      <c r="F140" s="3"/>
      <c r="G140" s="3"/>
      <c r="H140" s="3"/>
      <c r="I140" s="3"/>
      <c r="J140" s="233" t="s">
        <v>19</v>
      </c>
      <c r="K140" s="233" t="s">
        <v>315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314</v>
      </c>
      <c r="S140" s="10" t="s">
        <v>320</v>
      </c>
      <c r="T140" s="10"/>
      <c r="U140" s="10" t="s">
        <v>183</v>
      </c>
      <c r="V140" s="10" t="s">
        <v>315</v>
      </c>
      <c r="W140" s="10" t="s">
        <v>31</v>
      </c>
      <c r="X140" s="10" t="s">
        <v>235</v>
      </c>
      <c r="Y140" s="10" t="s">
        <v>52</v>
      </c>
      <c r="Z140" s="10" t="s">
        <v>234</v>
      </c>
      <c r="AA140" s="10" t="s">
        <v>234</v>
      </c>
      <c r="AB140" s="10" t="s">
        <v>326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314</v>
      </c>
      <c r="AH140" s="10" t="s">
        <v>314</v>
      </c>
      <c r="AI140" s="10" t="s">
        <v>314</v>
      </c>
      <c r="AJ140" s="10" t="s">
        <v>314</v>
      </c>
      <c r="AK140" s="10" t="s">
        <v>314</v>
      </c>
      <c r="AL140" s="10" t="s">
        <v>314</v>
      </c>
      <c r="AM140" s="10" t="s">
        <v>314</v>
      </c>
      <c r="AN140" s="10" t="s">
        <v>314</v>
      </c>
      <c r="AO140" s="10" t="s">
        <v>314</v>
      </c>
      <c r="AP140" s="10"/>
      <c r="AQ140" s="10" t="s">
        <v>314</v>
      </c>
      <c r="AR140" s="10"/>
      <c r="AS140" s="10" t="s">
        <v>314</v>
      </c>
      <c r="AT140" s="10" t="s">
        <v>314</v>
      </c>
      <c r="AU140" s="10" t="s">
        <v>314</v>
      </c>
      <c r="AV140" s="10" t="s">
        <v>314</v>
      </c>
      <c r="AW140" s="10" t="s">
        <v>314</v>
      </c>
      <c r="AX140" s="10"/>
      <c r="AY140" s="10"/>
      <c r="AZ140" s="10" t="s">
        <v>314</v>
      </c>
      <c r="BA140" s="10" t="s">
        <v>314</v>
      </c>
      <c r="BB140" s="10" t="s">
        <v>314</v>
      </c>
      <c r="BC140" s="10"/>
      <c r="BD140" s="10"/>
      <c r="BE140" s="10" t="s">
        <v>314</v>
      </c>
      <c r="BF140" s="10" t="s">
        <v>314</v>
      </c>
      <c r="BG140" s="10"/>
      <c r="BH140" s="10" t="s">
        <v>314</v>
      </c>
      <c r="BJ140" s="10" t="s">
        <v>314</v>
      </c>
      <c r="BL140" s="10" t="s">
        <v>314</v>
      </c>
      <c r="BM140" s="10" t="s">
        <v>240</v>
      </c>
      <c r="BN140" s="10" t="s">
        <v>240</v>
      </c>
      <c r="BP140" s="10" t="s">
        <v>240</v>
      </c>
      <c r="BR140" s="10" t="s">
        <v>240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 x14ac:dyDescent="0.2">
      <c r="D141" s="3"/>
      <c r="E141" s="3"/>
      <c r="F141" s="3"/>
      <c r="G141" s="3"/>
      <c r="H141" s="3"/>
      <c r="I141" s="3"/>
      <c r="J141" s="233" t="s">
        <v>4</v>
      </c>
      <c r="K141" s="233" t="s">
        <v>316</v>
      </c>
      <c r="L141" s="233" t="s">
        <v>36</v>
      </c>
      <c r="M141" s="10" t="s">
        <v>13</v>
      </c>
      <c r="N141" s="233" t="s">
        <v>11</v>
      </c>
      <c r="O141" s="233" t="s">
        <v>317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234</v>
      </c>
      <c r="AC141" s="10" t="s">
        <v>234</v>
      </c>
      <c r="AD141" s="10" t="s">
        <v>234</v>
      </c>
      <c r="AE141" s="10" t="s">
        <v>319</v>
      </c>
      <c r="AF141" s="10" t="s">
        <v>319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D141" s="10"/>
      <c r="BE141" s="10" t="s">
        <v>234</v>
      </c>
      <c r="BF141" s="10" t="s">
        <v>234</v>
      </c>
      <c r="BG141" s="10"/>
      <c r="BH141" s="10" t="s">
        <v>234</v>
      </c>
      <c r="BJ141" s="10" t="s">
        <v>234</v>
      </c>
      <c r="BL141" s="10" t="s">
        <v>234</v>
      </c>
      <c r="BM141" s="10" t="s">
        <v>314</v>
      </c>
      <c r="BN141" s="10" t="s">
        <v>314</v>
      </c>
      <c r="BP141" s="10" t="s">
        <v>314</v>
      </c>
      <c r="BR141" s="10" t="s">
        <v>314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 x14ac:dyDescent="0.2">
      <c r="D142" s="3"/>
      <c r="E142" s="3"/>
      <c r="F142" s="3"/>
      <c r="G142" s="3"/>
      <c r="H142" s="3"/>
      <c r="I142" s="3"/>
      <c r="J142" s="233" t="s">
        <v>31</v>
      </c>
      <c r="K142" s="233" t="s">
        <v>323</v>
      </c>
      <c r="L142" s="233" t="s">
        <v>275</v>
      </c>
      <c r="M142" s="10" t="s">
        <v>11</v>
      </c>
      <c r="N142" s="233" t="s">
        <v>29</v>
      </c>
      <c r="O142" s="233" t="s">
        <v>320</v>
      </c>
      <c r="P142" s="233" t="s">
        <v>320</v>
      </c>
      <c r="Q142" s="10" t="s">
        <v>323</v>
      </c>
      <c r="R142" s="10" t="s">
        <v>234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326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234</v>
      </c>
      <c r="AF142" s="10" t="s">
        <v>234</v>
      </c>
      <c r="AG142" s="10" t="s">
        <v>234</v>
      </c>
      <c r="AH142" s="10" t="s">
        <v>234</v>
      </c>
      <c r="AI142" s="10" t="s">
        <v>234</v>
      </c>
      <c r="AJ142" s="10" t="s">
        <v>234</v>
      </c>
      <c r="AK142" s="10" t="s">
        <v>234</v>
      </c>
      <c r="AL142" s="10" t="s">
        <v>234</v>
      </c>
      <c r="AM142" s="10" t="s">
        <v>234</v>
      </c>
      <c r="AN142" s="10" t="s">
        <v>234</v>
      </c>
      <c r="AO142" s="10" t="s">
        <v>234</v>
      </c>
      <c r="AP142" s="10"/>
      <c r="AQ142" s="10" t="s">
        <v>234</v>
      </c>
      <c r="AR142" s="10"/>
      <c r="AS142" s="10" t="s">
        <v>234</v>
      </c>
      <c r="AT142" s="10" t="s">
        <v>234</v>
      </c>
      <c r="AU142" s="10" t="s">
        <v>234</v>
      </c>
      <c r="AV142" s="10" t="s">
        <v>234</v>
      </c>
      <c r="AW142" s="10" t="s">
        <v>234</v>
      </c>
      <c r="AX142" s="10"/>
      <c r="AY142" s="10"/>
      <c r="AZ142" s="10" t="s">
        <v>234</v>
      </c>
      <c r="BA142" s="10" t="s">
        <v>22</v>
      </c>
      <c r="BB142" s="10" t="s">
        <v>234</v>
      </c>
      <c r="BC142" s="10"/>
      <c r="BD142" s="10"/>
      <c r="BE142" s="10" t="s">
        <v>40</v>
      </c>
      <c r="BF142" s="10" t="s">
        <v>40</v>
      </c>
      <c r="BG142" s="10"/>
      <c r="BH142" s="10" t="s">
        <v>40</v>
      </c>
      <c r="BJ142" s="10" t="s">
        <v>40</v>
      </c>
      <c r="BL142" s="10" t="s">
        <v>40</v>
      </c>
      <c r="BM142" s="10" t="s">
        <v>40</v>
      </c>
      <c r="BN142" s="10" t="s">
        <v>40</v>
      </c>
      <c r="BP142" s="10" t="s">
        <v>40</v>
      </c>
      <c r="BR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 x14ac:dyDescent="0.2">
      <c r="D143" s="3"/>
      <c r="E143" s="3"/>
      <c r="F143" s="3"/>
      <c r="G143" s="3"/>
      <c r="H143" s="3"/>
      <c r="I143" s="3"/>
      <c r="J143" s="233" t="s">
        <v>25</v>
      </c>
      <c r="K143" s="233" t="s">
        <v>325</v>
      </c>
      <c r="L143" s="233" t="s">
        <v>316</v>
      </c>
      <c r="M143" s="10" t="s">
        <v>302</v>
      </c>
      <c r="N143" s="233" t="s">
        <v>302</v>
      </c>
      <c r="O143" s="233" t="s">
        <v>29</v>
      </c>
      <c r="P143" s="233" t="s">
        <v>29</v>
      </c>
      <c r="Q143" s="10" t="s">
        <v>319</v>
      </c>
      <c r="R143" s="10" t="s">
        <v>26</v>
      </c>
      <c r="S143" s="10" t="s">
        <v>315</v>
      </c>
      <c r="T143" s="10"/>
      <c r="U143" s="10" t="s">
        <v>315</v>
      </c>
      <c r="V143" s="10" t="s">
        <v>183</v>
      </c>
      <c r="W143" s="10" t="s">
        <v>326</v>
      </c>
      <c r="X143" s="10" t="s">
        <v>319</v>
      </c>
      <c r="Y143" s="10" t="s">
        <v>28</v>
      </c>
      <c r="Z143" s="10" t="s">
        <v>319</v>
      </c>
      <c r="AA143" s="10" t="s">
        <v>319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234</v>
      </c>
      <c r="BB143" s="10" t="s">
        <v>26</v>
      </c>
      <c r="BC143" s="10"/>
      <c r="BD143" s="10"/>
      <c r="BE143" s="10" t="s">
        <v>22</v>
      </c>
      <c r="BF143" s="10" t="s">
        <v>22</v>
      </c>
      <c r="BG143" s="10"/>
      <c r="BH143" s="10" t="s">
        <v>22</v>
      </c>
      <c r="BJ143" s="10" t="s">
        <v>22</v>
      </c>
      <c r="BL143" s="10" t="s">
        <v>22</v>
      </c>
      <c r="BM143" s="10" t="s">
        <v>22</v>
      </c>
      <c r="BN143" s="10" t="s">
        <v>22</v>
      </c>
      <c r="BP143" s="10" t="s">
        <v>22</v>
      </c>
      <c r="BR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 x14ac:dyDescent="0.2">
      <c r="D144" s="3"/>
      <c r="E144" s="3"/>
      <c r="F144" s="3"/>
      <c r="G144" s="3"/>
      <c r="H144" s="3"/>
      <c r="I144" s="3"/>
      <c r="J144" s="233" t="s">
        <v>244</v>
      </c>
      <c r="K144" s="233" t="s">
        <v>326</v>
      </c>
      <c r="L144" s="233" t="s">
        <v>323</v>
      </c>
      <c r="M144" s="10" t="s">
        <v>242</v>
      </c>
      <c r="N144" s="233" t="s">
        <v>31</v>
      </c>
      <c r="O144" s="233" t="s">
        <v>36</v>
      </c>
      <c r="P144" s="233" t="s">
        <v>36</v>
      </c>
      <c r="Q144" s="10" t="s">
        <v>320</v>
      </c>
      <c r="R144" s="10" t="s">
        <v>52</v>
      </c>
      <c r="S144" s="10" t="s">
        <v>302</v>
      </c>
      <c r="T144" s="10"/>
      <c r="U144" s="10" t="s">
        <v>302</v>
      </c>
      <c r="V144" s="10" t="s">
        <v>326</v>
      </c>
      <c r="W144" s="10" t="s">
        <v>183</v>
      </c>
      <c r="X144" s="10" t="s">
        <v>22</v>
      </c>
      <c r="Y144" s="10" t="s">
        <v>319</v>
      </c>
      <c r="Z144" s="10" t="s">
        <v>28</v>
      </c>
      <c r="AA144" s="10" t="s">
        <v>28</v>
      </c>
      <c r="AB144" s="10" t="s">
        <v>319</v>
      </c>
      <c r="AC144" s="10" t="s">
        <v>319</v>
      </c>
      <c r="AD144" s="10" t="s">
        <v>319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D144" s="10"/>
      <c r="BE144" s="10" t="s">
        <v>26</v>
      </c>
      <c r="BF144" s="10" t="s">
        <v>26</v>
      </c>
      <c r="BG144" s="10"/>
      <c r="BH144" s="10" t="s">
        <v>26</v>
      </c>
      <c r="BJ144" s="10" t="s">
        <v>26</v>
      </c>
      <c r="BL144" s="10" t="s">
        <v>26</v>
      </c>
      <c r="BM144" s="10" t="s">
        <v>26</v>
      </c>
      <c r="BN144" s="10" t="s">
        <v>26</v>
      </c>
      <c r="BP144" s="10" t="s">
        <v>26</v>
      </c>
      <c r="BR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233" t="s">
        <v>37</v>
      </c>
      <c r="K145" s="233" t="s">
        <v>244</v>
      </c>
      <c r="L145" s="233" t="s">
        <v>325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319</v>
      </c>
      <c r="T145" s="10"/>
      <c r="U145" s="10" t="s">
        <v>319</v>
      </c>
      <c r="V145" s="10" t="s">
        <v>330</v>
      </c>
      <c r="W145" s="10" t="s">
        <v>330</v>
      </c>
      <c r="X145" s="10" t="s">
        <v>326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D145" s="10"/>
      <c r="BE145" s="10" t="s">
        <v>52</v>
      </c>
      <c r="BF145" s="10" t="s">
        <v>52</v>
      </c>
      <c r="BG145" s="10"/>
      <c r="BH145" s="10" t="s">
        <v>52</v>
      </c>
      <c r="BJ145" s="10" t="s">
        <v>52</v>
      </c>
      <c r="BL145" s="10" t="s">
        <v>52</v>
      </c>
      <c r="BM145" s="10" t="s">
        <v>52</v>
      </c>
      <c r="BN145" s="10" t="s">
        <v>52</v>
      </c>
      <c r="BP145" s="10" t="s">
        <v>52</v>
      </c>
      <c r="BR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326</v>
      </c>
      <c r="M146" s="10" t="s">
        <v>14</v>
      </c>
      <c r="N146" s="233" t="s">
        <v>243</v>
      </c>
      <c r="O146" s="233" t="s">
        <v>244</v>
      </c>
      <c r="P146" s="233" t="s">
        <v>244</v>
      </c>
      <c r="Q146" s="10" t="s">
        <v>25</v>
      </c>
      <c r="R146" s="10" t="s">
        <v>22</v>
      </c>
      <c r="S146" s="10" t="s">
        <v>326</v>
      </c>
      <c r="T146" s="10"/>
      <c r="U146" s="10" t="s">
        <v>326</v>
      </c>
      <c r="V146" s="10" t="s">
        <v>302</v>
      </c>
      <c r="W146" s="10" t="s">
        <v>302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D146" s="10"/>
      <c r="BE146" s="10" t="s">
        <v>28</v>
      </c>
      <c r="BF146" s="10" t="s">
        <v>28</v>
      </c>
      <c r="BG146" s="10"/>
      <c r="BH146" s="10" t="s">
        <v>28</v>
      </c>
      <c r="BJ146" s="10" t="s">
        <v>28</v>
      </c>
      <c r="BL146" s="10" t="s">
        <v>28</v>
      </c>
      <c r="BM146" s="10" t="s">
        <v>28</v>
      </c>
      <c r="BN146" s="10" t="s">
        <v>28</v>
      </c>
      <c r="BP146" s="10" t="s">
        <v>28</v>
      </c>
      <c r="BR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233" t="s">
        <v>14</v>
      </c>
      <c r="K147" s="233" t="s">
        <v>228</v>
      </c>
      <c r="L147" s="233" t="s">
        <v>6</v>
      </c>
      <c r="M147" s="10" t="s">
        <v>246</v>
      </c>
      <c r="N147" s="233" t="s">
        <v>37</v>
      </c>
      <c r="O147" s="233" t="s">
        <v>326</v>
      </c>
      <c r="P147" s="233" t="s">
        <v>326</v>
      </c>
      <c r="Q147" s="10" t="s">
        <v>244</v>
      </c>
      <c r="R147" s="10" t="s">
        <v>302</v>
      </c>
      <c r="S147" s="10" t="s">
        <v>330</v>
      </c>
      <c r="T147" s="10"/>
      <c r="U147" s="10" t="s">
        <v>330</v>
      </c>
      <c r="V147" s="10" t="s">
        <v>319</v>
      </c>
      <c r="W147" s="10" t="s">
        <v>319</v>
      </c>
      <c r="X147" s="10" t="s">
        <v>302</v>
      </c>
      <c r="Y147" s="10" t="s">
        <v>302</v>
      </c>
      <c r="Z147" s="10" t="s">
        <v>302</v>
      </c>
      <c r="AA147" s="10" t="s">
        <v>302</v>
      </c>
      <c r="AB147" s="10" t="s">
        <v>302</v>
      </c>
      <c r="AC147" s="10" t="s">
        <v>302</v>
      </c>
      <c r="AD147" s="10" t="s">
        <v>302</v>
      </c>
      <c r="AE147" s="10" t="s">
        <v>302</v>
      </c>
      <c r="AF147" s="10" t="s">
        <v>302</v>
      </c>
      <c r="AG147" s="10" t="s">
        <v>302</v>
      </c>
      <c r="AH147" s="10" t="s">
        <v>302</v>
      </c>
      <c r="AI147" s="10" t="s">
        <v>302</v>
      </c>
      <c r="AJ147" s="10" t="s">
        <v>302</v>
      </c>
      <c r="AK147" s="10" t="s">
        <v>302</v>
      </c>
      <c r="AL147" s="10" t="s">
        <v>302</v>
      </c>
      <c r="AM147" s="10" t="s">
        <v>302</v>
      </c>
      <c r="AN147" s="10" t="s">
        <v>302</v>
      </c>
      <c r="AO147" s="10" t="s">
        <v>302</v>
      </c>
      <c r="AP147" s="10"/>
      <c r="AQ147" s="10" t="s">
        <v>302</v>
      </c>
      <c r="AR147" s="10"/>
      <c r="AS147" s="10" t="s">
        <v>302</v>
      </c>
      <c r="AT147" s="10" t="s">
        <v>302</v>
      </c>
      <c r="AU147" s="10" t="s">
        <v>302</v>
      </c>
      <c r="AV147" s="10" t="s">
        <v>302</v>
      </c>
      <c r="AW147" s="10" t="s">
        <v>302</v>
      </c>
      <c r="AX147" s="10"/>
      <c r="AY147" s="10"/>
      <c r="AZ147" s="10" t="s">
        <v>302</v>
      </c>
      <c r="BA147" s="10" t="s">
        <v>302</v>
      </c>
      <c r="BB147" s="10" t="s">
        <v>302</v>
      </c>
      <c r="BC147" s="10"/>
      <c r="BD147" s="10"/>
      <c r="BE147" s="10" t="s">
        <v>302</v>
      </c>
      <c r="BF147" s="10" t="s">
        <v>302</v>
      </c>
      <c r="BG147" s="10"/>
      <c r="BH147" s="10" t="s">
        <v>302</v>
      </c>
      <c r="BJ147" s="10" t="s">
        <v>302</v>
      </c>
      <c r="BL147" s="10" t="s">
        <v>302</v>
      </c>
      <c r="BM147" s="10" t="s">
        <v>302</v>
      </c>
      <c r="BN147" s="10" t="s">
        <v>302</v>
      </c>
      <c r="BP147" s="10" t="s">
        <v>302</v>
      </c>
      <c r="BR147" s="10" t="s">
        <v>302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228</v>
      </c>
      <c r="M148" s="10" t="s">
        <v>36</v>
      </c>
      <c r="N148" s="233" t="s">
        <v>36</v>
      </c>
      <c r="O148" s="233" t="s">
        <v>330</v>
      </c>
      <c r="P148" s="233" t="s">
        <v>330</v>
      </c>
      <c r="Q148" s="10" t="s">
        <v>326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D148" s="10"/>
      <c r="BE148" s="10" t="s">
        <v>25</v>
      </c>
      <c r="BF148" s="10" t="s">
        <v>25</v>
      </c>
      <c r="BG148" s="10"/>
      <c r="BH148" s="10" t="s">
        <v>25</v>
      </c>
      <c r="BJ148" s="10" t="s">
        <v>25</v>
      </c>
      <c r="BL148" s="10" t="s">
        <v>25</v>
      </c>
      <c r="BM148" s="10" t="s">
        <v>25</v>
      </c>
      <c r="BN148" s="10" t="s">
        <v>37</v>
      </c>
      <c r="BP148" s="10" t="s">
        <v>37</v>
      </c>
      <c r="BR148" s="10" t="s">
        <v>37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275</v>
      </c>
      <c r="N149" s="233" t="s">
        <v>326</v>
      </c>
      <c r="O149" s="233" t="s">
        <v>243</v>
      </c>
      <c r="P149" s="233" t="s">
        <v>243</v>
      </c>
      <c r="Q149" s="10" t="s">
        <v>327</v>
      </c>
      <c r="R149" s="10" t="s">
        <v>244</v>
      </c>
      <c r="S149" s="10" t="s">
        <v>244</v>
      </c>
      <c r="T149" s="10"/>
      <c r="U149" s="10" t="s">
        <v>244</v>
      </c>
      <c r="V149" s="10" t="s">
        <v>244</v>
      </c>
      <c r="W149" s="10" t="s">
        <v>244</v>
      </c>
      <c r="X149" s="10" t="s">
        <v>244</v>
      </c>
      <c r="Y149" s="10" t="s">
        <v>244</v>
      </c>
      <c r="Z149" s="10" t="s">
        <v>244</v>
      </c>
      <c r="AA149" s="10" t="s">
        <v>244</v>
      </c>
      <c r="AB149" s="10" t="s">
        <v>244</v>
      </c>
      <c r="AC149" s="10" t="s">
        <v>244</v>
      </c>
      <c r="AD149" s="10" t="s">
        <v>244</v>
      </c>
      <c r="AE149" s="10" t="s">
        <v>244</v>
      </c>
      <c r="AF149" s="10" t="s">
        <v>244</v>
      </c>
      <c r="AG149" s="10" t="s">
        <v>244</v>
      </c>
      <c r="AH149" s="10" t="s">
        <v>244</v>
      </c>
      <c r="AI149" s="10" t="s">
        <v>244</v>
      </c>
      <c r="AJ149" s="10" t="s">
        <v>244</v>
      </c>
      <c r="AK149" s="10" t="s">
        <v>244</v>
      </c>
      <c r="AL149" s="10" t="s">
        <v>244</v>
      </c>
      <c r="AM149" s="10" t="s">
        <v>244</v>
      </c>
      <c r="AN149" s="10" t="s">
        <v>244</v>
      </c>
      <c r="AO149" s="10" t="s">
        <v>244</v>
      </c>
      <c r="AP149" s="10"/>
      <c r="AQ149" s="10" t="s">
        <v>244</v>
      </c>
      <c r="AR149" s="10"/>
      <c r="AS149" s="10" t="s">
        <v>244</v>
      </c>
      <c r="AT149" s="10" t="s">
        <v>244</v>
      </c>
      <c r="AU149" s="10" t="s">
        <v>244</v>
      </c>
      <c r="AV149" s="10" t="s">
        <v>244</v>
      </c>
      <c r="AW149" s="10" t="s">
        <v>244</v>
      </c>
      <c r="AX149" s="10"/>
      <c r="AY149" s="10"/>
      <c r="AZ149" s="10" t="s">
        <v>244</v>
      </c>
      <c r="BA149" s="10" t="s">
        <v>244</v>
      </c>
      <c r="BB149" s="10" t="s">
        <v>244</v>
      </c>
      <c r="BC149" s="10"/>
      <c r="BD149" s="10"/>
      <c r="BE149" s="10" t="s">
        <v>244</v>
      </c>
      <c r="BF149" s="10" t="s">
        <v>244</v>
      </c>
      <c r="BG149" s="10"/>
      <c r="BH149" s="10" t="s">
        <v>244</v>
      </c>
      <c r="BJ149" s="10" t="s">
        <v>244</v>
      </c>
      <c r="BL149" s="10" t="s">
        <v>244</v>
      </c>
      <c r="BM149" s="10" t="s">
        <v>244</v>
      </c>
      <c r="BN149" s="10" t="s">
        <v>25</v>
      </c>
      <c r="BP149" s="10" t="s">
        <v>25</v>
      </c>
      <c r="BR149" s="10" t="s">
        <v>25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233" t="s">
        <v>52</v>
      </c>
      <c r="K150" s="233" t="s">
        <v>231</v>
      </c>
      <c r="L150" s="233" t="s">
        <v>231</v>
      </c>
      <c r="M150" s="10" t="s">
        <v>316</v>
      </c>
      <c r="N150" s="233" t="s">
        <v>327</v>
      </c>
      <c r="O150" s="233" t="s">
        <v>37</v>
      </c>
      <c r="P150" s="233" t="s">
        <v>37</v>
      </c>
      <c r="Q150" s="10" t="s">
        <v>330</v>
      </c>
      <c r="R150" s="10" t="s">
        <v>327</v>
      </c>
      <c r="S150" s="10" t="s">
        <v>327</v>
      </c>
      <c r="T150" s="10"/>
      <c r="U150" s="10" t="s">
        <v>327</v>
      </c>
      <c r="V150" s="10" t="s">
        <v>327</v>
      </c>
      <c r="W150" s="10" t="s">
        <v>327</v>
      </c>
      <c r="X150" s="10" t="s">
        <v>327</v>
      </c>
      <c r="Y150" s="10" t="s">
        <v>327</v>
      </c>
      <c r="Z150" s="10" t="s">
        <v>327</v>
      </c>
      <c r="AA150" s="10" t="s">
        <v>327</v>
      </c>
      <c r="AB150" s="10" t="s">
        <v>327</v>
      </c>
      <c r="AC150" s="10" t="s">
        <v>327</v>
      </c>
      <c r="AD150" s="10" t="s">
        <v>327</v>
      </c>
      <c r="AE150" s="10" t="s">
        <v>327</v>
      </c>
      <c r="AF150" s="10" t="s">
        <v>327</v>
      </c>
      <c r="AG150" s="10" t="s">
        <v>327</v>
      </c>
      <c r="AH150" s="10" t="s">
        <v>327</v>
      </c>
      <c r="AI150" s="10" t="s">
        <v>327</v>
      </c>
      <c r="AJ150" s="10" t="s">
        <v>327</v>
      </c>
      <c r="AK150" s="10" t="s">
        <v>327</v>
      </c>
      <c r="AL150" s="10" t="s">
        <v>327</v>
      </c>
      <c r="AM150" s="10" t="s">
        <v>327</v>
      </c>
      <c r="AN150" s="10" t="s">
        <v>327</v>
      </c>
      <c r="AO150" s="10" t="s">
        <v>327</v>
      </c>
      <c r="AP150" s="10"/>
      <c r="AQ150" s="10" t="s">
        <v>327</v>
      </c>
      <c r="AR150" s="10"/>
      <c r="AS150" s="10" t="s">
        <v>327</v>
      </c>
      <c r="AT150" s="10" t="s">
        <v>327</v>
      </c>
      <c r="AU150" s="10" t="s">
        <v>327</v>
      </c>
      <c r="AV150" s="10" t="s">
        <v>327</v>
      </c>
      <c r="AW150" s="10" t="s">
        <v>327</v>
      </c>
      <c r="AX150" s="10"/>
      <c r="AY150" s="10"/>
      <c r="AZ150" s="10" t="s">
        <v>327</v>
      </c>
      <c r="BA150" s="10" t="s">
        <v>327</v>
      </c>
      <c r="BB150" s="10" t="s">
        <v>327</v>
      </c>
      <c r="BC150" s="10"/>
      <c r="BD150" s="10"/>
      <c r="BE150" s="10" t="s">
        <v>327</v>
      </c>
      <c r="BF150" s="10" t="s">
        <v>327</v>
      </c>
      <c r="BG150" s="10"/>
      <c r="BH150" s="10" t="s">
        <v>327</v>
      </c>
      <c r="BJ150" s="10" t="s">
        <v>327</v>
      </c>
      <c r="BL150" s="10" t="s">
        <v>327</v>
      </c>
      <c r="BM150" s="10" t="s">
        <v>327</v>
      </c>
      <c r="BN150" s="10" t="s">
        <v>244</v>
      </c>
      <c r="BP150" s="10" t="s">
        <v>244</v>
      </c>
      <c r="BR150" s="10" t="s">
        <v>244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233" t="s">
        <v>275</v>
      </c>
      <c r="K151" s="233" t="s">
        <v>29</v>
      </c>
      <c r="L151" s="233" t="s">
        <v>29</v>
      </c>
      <c r="M151" s="10" t="s">
        <v>328</v>
      </c>
      <c r="N151" s="233" t="s">
        <v>324</v>
      </c>
      <c r="O151" s="233" t="s">
        <v>319</v>
      </c>
      <c r="P151" s="233" t="s">
        <v>319</v>
      </c>
      <c r="Q151" s="10" t="s">
        <v>243</v>
      </c>
      <c r="R151" s="10" t="s">
        <v>243</v>
      </c>
      <c r="S151" s="10" t="s">
        <v>243</v>
      </c>
      <c r="T151" s="10"/>
      <c r="U151" s="10" t="s">
        <v>243</v>
      </c>
      <c r="V151" s="10" t="s">
        <v>243</v>
      </c>
      <c r="W151" s="10" t="s">
        <v>243</v>
      </c>
      <c r="X151" s="10" t="s">
        <v>243</v>
      </c>
      <c r="Y151" s="10" t="s">
        <v>243</v>
      </c>
      <c r="Z151" s="10" t="s">
        <v>243</v>
      </c>
      <c r="AA151" s="10" t="s">
        <v>243</v>
      </c>
      <c r="AB151" s="10" t="s">
        <v>243</v>
      </c>
      <c r="AC151" s="10" t="s">
        <v>243</v>
      </c>
      <c r="AD151" s="10" t="s">
        <v>243</v>
      </c>
      <c r="AE151" s="10" t="s">
        <v>243</v>
      </c>
      <c r="AF151" s="10" t="s">
        <v>243</v>
      </c>
      <c r="AG151" s="10" t="s">
        <v>243</v>
      </c>
      <c r="AH151" s="10" t="s">
        <v>243</v>
      </c>
      <c r="AI151" s="10" t="s">
        <v>243</v>
      </c>
      <c r="AJ151" s="10" t="s">
        <v>243</v>
      </c>
      <c r="AK151" s="10" t="s">
        <v>243</v>
      </c>
      <c r="AL151" s="10" t="s">
        <v>243</v>
      </c>
      <c r="AM151" s="10" t="s">
        <v>243</v>
      </c>
      <c r="AN151" s="10" t="s">
        <v>243</v>
      </c>
      <c r="AO151" s="10" t="s">
        <v>243</v>
      </c>
      <c r="AP151" s="10"/>
      <c r="AQ151" s="10" t="s">
        <v>243</v>
      </c>
      <c r="AR151" s="10"/>
      <c r="AS151" s="10" t="s">
        <v>243</v>
      </c>
      <c r="AT151" s="10" t="s">
        <v>243</v>
      </c>
      <c r="AU151" s="10" t="s">
        <v>243</v>
      </c>
      <c r="AV151" s="10" t="s">
        <v>243</v>
      </c>
      <c r="AW151" s="10" t="s">
        <v>243</v>
      </c>
      <c r="AX151" s="10"/>
      <c r="AY151" s="10"/>
      <c r="AZ151" s="10" t="s">
        <v>243</v>
      </c>
      <c r="BA151" s="10" t="s">
        <v>243</v>
      </c>
      <c r="BB151" s="10" t="s">
        <v>243</v>
      </c>
      <c r="BC151" s="10"/>
      <c r="BD151" s="10"/>
      <c r="BE151" s="10" t="s">
        <v>243</v>
      </c>
      <c r="BF151" s="10" t="s">
        <v>243</v>
      </c>
      <c r="BG151" s="10"/>
      <c r="BH151" s="10" t="s">
        <v>243</v>
      </c>
      <c r="BJ151" s="10" t="s">
        <v>243</v>
      </c>
      <c r="BL151" s="10" t="s">
        <v>243</v>
      </c>
      <c r="BM151" s="10" t="s">
        <v>243</v>
      </c>
      <c r="BN151" s="10" t="s">
        <v>327</v>
      </c>
      <c r="BP151" s="10" t="s">
        <v>327</v>
      </c>
      <c r="BR151" s="10" t="s">
        <v>327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233" t="s">
        <v>317</v>
      </c>
      <c r="K152" s="233" t="s">
        <v>19</v>
      </c>
      <c r="L152" s="233" t="s">
        <v>19</v>
      </c>
      <c r="M152" s="10" t="s">
        <v>4</v>
      </c>
      <c r="N152" s="233" t="s">
        <v>246</v>
      </c>
      <c r="O152" s="233" t="s">
        <v>327</v>
      </c>
      <c r="P152" s="233" t="s">
        <v>327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D152" s="10"/>
      <c r="BE152" s="10" t="s">
        <v>37</v>
      </c>
      <c r="BF152" s="10" t="s">
        <v>37</v>
      </c>
      <c r="BG152" s="10"/>
      <c r="BH152" s="10" t="s">
        <v>37</v>
      </c>
      <c r="BJ152" s="10" t="s">
        <v>37</v>
      </c>
      <c r="BL152" s="10" t="s">
        <v>37</v>
      </c>
      <c r="BM152" s="10" t="s">
        <v>37</v>
      </c>
      <c r="BN152" s="10" t="s">
        <v>243</v>
      </c>
      <c r="BP152" s="10" t="s">
        <v>243</v>
      </c>
      <c r="BR152" s="10" t="s">
        <v>243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233" t="s">
        <v>319</v>
      </c>
      <c r="K153" s="233" t="s">
        <v>4</v>
      </c>
      <c r="L153" s="233" t="s">
        <v>4</v>
      </c>
      <c r="M153" s="10" t="s">
        <v>228</v>
      </c>
      <c r="N153" s="233" t="s">
        <v>275</v>
      </c>
      <c r="O153" s="233" t="s">
        <v>324</v>
      </c>
      <c r="P153" s="233" t="s">
        <v>324</v>
      </c>
      <c r="Q153" s="10" t="s">
        <v>324</v>
      </c>
      <c r="R153" s="10" t="s">
        <v>324</v>
      </c>
      <c r="S153" s="10" t="s">
        <v>324</v>
      </c>
      <c r="T153" s="10"/>
      <c r="U153" s="10" t="s">
        <v>324</v>
      </c>
      <c r="V153" s="10" t="s">
        <v>324</v>
      </c>
      <c r="W153" s="10" t="s">
        <v>324</v>
      </c>
      <c r="X153" s="10" t="s">
        <v>324</v>
      </c>
      <c r="Y153" s="10" t="s">
        <v>324</v>
      </c>
      <c r="Z153" s="10" t="s">
        <v>324</v>
      </c>
      <c r="AA153" s="10" t="s">
        <v>324</v>
      </c>
      <c r="AB153" s="10" t="s">
        <v>324</v>
      </c>
      <c r="AC153" s="10" t="s">
        <v>324</v>
      </c>
      <c r="AD153" s="10" t="s">
        <v>324</v>
      </c>
      <c r="AE153" s="10" t="s">
        <v>324</v>
      </c>
      <c r="AF153" s="10" t="s">
        <v>324</v>
      </c>
      <c r="AG153" s="10" t="s">
        <v>324</v>
      </c>
      <c r="AH153" s="10" t="s">
        <v>324</v>
      </c>
      <c r="AI153" s="10" t="s">
        <v>324</v>
      </c>
      <c r="AJ153" s="10" t="s">
        <v>324</v>
      </c>
      <c r="AK153" s="10" t="s">
        <v>324</v>
      </c>
      <c r="AL153" s="10" t="s">
        <v>324</v>
      </c>
      <c r="AM153" s="10" t="s">
        <v>324</v>
      </c>
      <c r="AN153" s="10" t="s">
        <v>324</v>
      </c>
      <c r="AO153" s="10" t="s">
        <v>324</v>
      </c>
      <c r="AP153" s="10"/>
      <c r="AQ153" s="10" t="s">
        <v>324</v>
      </c>
      <c r="AR153" s="10"/>
      <c r="AS153" s="10" t="s">
        <v>324</v>
      </c>
      <c r="AT153" s="10" t="s">
        <v>324</v>
      </c>
      <c r="AU153" s="10" t="s">
        <v>324</v>
      </c>
      <c r="AV153" s="10" t="s">
        <v>324</v>
      </c>
      <c r="AW153" s="10" t="s">
        <v>324</v>
      </c>
      <c r="AX153" s="10"/>
      <c r="AY153" s="10"/>
      <c r="AZ153" s="10" t="s">
        <v>324</v>
      </c>
      <c r="BA153" s="10" t="s">
        <v>324</v>
      </c>
      <c r="BB153" s="10" t="s">
        <v>324</v>
      </c>
      <c r="BC153" s="10"/>
      <c r="BD153" s="10"/>
      <c r="BE153" s="10" t="s">
        <v>324</v>
      </c>
      <c r="BF153" s="10" t="s">
        <v>324</v>
      </c>
      <c r="BG153" s="10"/>
      <c r="BH153" s="10" t="s">
        <v>324</v>
      </c>
      <c r="BJ153" s="10" t="s">
        <v>324</v>
      </c>
      <c r="BL153" s="10" t="s">
        <v>324</v>
      </c>
      <c r="BM153" s="10" t="s">
        <v>324</v>
      </c>
      <c r="BN153" s="10" t="s">
        <v>324</v>
      </c>
      <c r="BP153" s="10" t="s">
        <v>324</v>
      </c>
      <c r="BR153" s="10" t="s">
        <v>324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233" t="s">
        <v>320</v>
      </c>
      <c r="K154" s="233" t="s">
        <v>31</v>
      </c>
      <c r="L154" s="233" t="s">
        <v>31</v>
      </c>
      <c r="M154" s="10" t="s">
        <v>231</v>
      </c>
      <c r="N154" s="233" t="s">
        <v>316</v>
      </c>
      <c r="O154" s="233" t="s">
        <v>246</v>
      </c>
      <c r="P154" s="233" t="s">
        <v>246</v>
      </c>
      <c r="Q154" s="10" t="s">
        <v>246</v>
      </c>
      <c r="R154" s="10" t="s">
        <v>246</v>
      </c>
      <c r="S154" s="10" t="s">
        <v>246</v>
      </c>
      <c r="T154" s="10"/>
      <c r="U154" s="10" t="s">
        <v>246</v>
      </c>
      <c r="V154" s="10" t="s">
        <v>246</v>
      </c>
      <c r="W154" s="10" t="s">
        <v>246</v>
      </c>
      <c r="X154" s="10" t="s">
        <v>246</v>
      </c>
      <c r="Y154" s="10" t="s">
        <v>246</v>
      </c>
      <c r="Z154" s="10" t="s">
        <v>246</v>
      </c>
      <c r="AA154" s="10" t="s">
        <v>246</v>
      </c>
      <c r="AB154" s="10" t="s">
        <v>246</v>
      </c>
      <c r="AC154" s="10" t="s">
        <v>246</v>
      </c>
      <c r="AD154" s="10" t="s">
        <v>246</v>
      </c>
      <c r="AE154" s="10" t="s">
        <v>246</v>
      </c>
      <c r="AF154" s="10" t="s">
        <v>246</v>
      </c>
      <c r="AG154" s="10" t="s">
        <v>246</v>
      </c>
      <c r="AH154" s="10" t="s">
        <v>246</v>
      </c>
      <c r="AI154" s="10" t="s">
        <v>246</v>
      </c>
      <c r="AJ154" s="10" t="s">
        <v>246</v>
      </c>
      <c r="AK154" s="10" t="s">
        <v>246</v>
      </c>
      <c r="AL154" s="10" t="s">
        <v>246</v>
      </c>
      <c r="AM154" s="10" t="s">
        <v>246</v>
      </c>
      <c r="AN154" s="10" t="s">
        <v>246</v>
      </c>
      <c r="AO154" s="10" t="s">
        <v>246</v>
      </c>
      <c r="AP154" s="10"/>
      <c r="AQ154" s="10" t="s">
        <v>246</v>
      </c>
      <c r="AR154" s="10"/>
      <c r="AS154" s="10" t="s">
        <v>246</v>
      </c>
      <c r="AT154" s="10" t="s">
        <v>246</v>
      </c>
      <c r="AU154" s="10" t="s">
        <v>246</v>
      </c>
      <c r="AV154" s="10" t="s">
        <v>246</v>
      </c>
      <c r="AW154" s="10" t="s">
        <v>246</v>
      </c>
      <c r="AX154" s="10"/>
      <c r="AY154" s="10"/>
      <c r="AZ154" s="10" t="s">
        <v>246</v>
      </c>
      <c r="BA154" s="10" t="s">
        <v>246</v>
      </c>
      <c r="BB154" s="10" t="s">
        <v>246</v>
      </c>
      <c r="BC154" s="10"/>
      <c r="BD154" s="10"/>
      <c r="BE154" s="10" t="s">
        <v>246</v>
      </c>
      <c r="BF154" s="10" t="s">
        <v>246</v>
      </c>
      <c r="BG154" s="10"/>
      <c r="BH154" s="10" t="s">
        <v>246</v>
      </c>
      <c r="BJ154" s="10" t="s">
        <v>246</v>
      </c>
      <c r="BL154" s="10" t="s">
        <v>246</v>
      </c>
      <c r="BM154" s="10" t="s">
        <v>246</v>
      </c>
      <c r="BN154" s="10" t="s">
        <v>246</v>
      </c>
      <c r="BP154" s="10" t="s">
        <v>246</v>
      </c>
      <c r="BR154" s="10" t="s">
        <v>246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233" t="s">
        <v>323</v>
      </c>
      <c r="K155" s="233" t="s">
        <v>37</v>
      </c>
      <c r="L155" s="233" t="s">
        <v>37</v>
      </c>
      <c r="M155" s="10" t="s">
        <v>29</v>
      </c>
      <c r="N155" s="233" t="s">
        <v>328</v>
      </c>
      <c r="O155" s="233" t="s">
        <v>275</v>
      </c>
      <c r="P155" s="233" t="s">
        <v>275</v>
      </c>
      <c r="Q155" s="10" t="s">
        <v>275</v>
      </c>
      <c r="R155" s="10" t="s">
        <v>275</v>
      </c>
      <c r="S155" s="10" t="s">
        <v>275</v>
      </c>
      <c r="T155" s="10"/>
      <c r="U155" s="10" t="s">
        <v>275</v>
      </c>
      <c r="V155" s="10" t="s">
        <v>275</v>
      </c>
      <c r="W155" s="10" t="s">
        <v>275</v>
      </c>
      <c r="X155" s="10" t="s">
        <v>275</v>
      </c>
      <c r="Y155" s="10" t="s">
        <v>275</v>
      </c>
      <c r="Z155" s="10" t="s">
        <v>275</v>
      </c>
      <c r="AA155" s="10" t="s">
        <v>275</v>
      </c>
      <c r="AB155" s="10" t="s">
        <v>275</v>
      </c>
      <c r="AC155" s="10" t="s">
        <v>275</v>
      </c>
      <c r="AD155" s="10" t="s">
        <v>275</v>
      </c>
      <c r="AE155" s="10" t="s">
        <v>275</v>
      </c>
      <c r="AF155" s="10" t="s">
        <v>275</v>
      </c>
      <c r="AG155" s="10" t="s">
        <v>275</v>
      </c>
      <c r="AH155" s="10" t="s">
        <v>275</v>
      </c>
      <c r="AI155" s="10" t="s">
        <v>275</v>
      </c>
      <c r="AJ155" s="10" t="s">
        <v>275</v>
      </c>
      <c r="AK155" s="10" t="s">
        <v>275</v>
      </c>
      <c r="AL155" s="10" t="s">
        <v>275</v>
      </c>
      <c r="AM155" s="10" t="s">
        <v>275</v>
      </c>
      <c r="AN155" s="10" t="s">
        <v>275</v>
      </c>
      <c r="AO155" s="10" t="s">
        <v>275</v>
      </c>
      <c r="AP155" s="10"/>
      <c r="AQ155" s="10" t="s">
        <v>275</v>
      </c>
      <c r="AR155" s="10"/>
      <c r="AS155" s="10" t="s">
        <v>275</v>
      </c>
      <c r="AT155" s="10" t="s">
        <v>275</v>
      </c>
      <c r="AU155" s="10" t="s">
        <v>275</v>
      </c>
      <c r="AV155" s="10" t="s">
        <v>275</v>
      </c>
      <c r="AW155" s="10" t="s">
        <v>275</v>
      </c>
      <c r="AX155" s="10"/>
      <c r="AY155" s="10"/>
      <c r="AZ155" s="10" t="s">
        <v>275</v>
      </c>
      <c r="BA155" s="10" t="s">
        <v>275</v>
      </c>
      <c r="BB155" s="10" t="s">
        <v>275</v>
      </c>
      <c r="BC155" s="10"/>
      <c r="BD155" s="10"/>
      <c r="BE155" s="10" t="s">
        <v>275</v>
      </c>
      <c r="BF155" s="10" t="s">
        <v>275</v>
      </c>
      <c r="BG155" s="10"/>
      <c r="BH155" s="10" t="s">
        <v>275</v>
      </c>
      <c r="BJ155" s="10" t="s">
        <v>275</v>
      </c>
      <c r="BL155" s="10" t="s">
        <v>275</v>
      </c>
      <c r="BM155" s="10" t="s">
        <v>275</v>
      </c>
      <c r="BN155" s="10" t="s">
        <v>275</v>
      </c>
      <c r="BP155" s="10" t="s">
        <v>275</v>
      </c>
      <c r="BR155" s="10" t="s">
        <v>275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233" t="s">
        <v>324</v>
      </c>
      <c r="K156" s="233" t="s">
        <v>20</v>
      </c>
      <c r="L156" s="233" t="s">
        <v>20</v>
      </c>
      <c r="M156" s="10" t="s">
        <v>19</v>
      </c>
      <c r="N156" s="233" t="s">
        <v>228</v>
      </c>
      <c r="O156" s="233" t="s">
        <v>316</v>
      </c>
      <c r="P156" s="233" t="s">
        <v>316</v>
      </c>
      <c r="Q156" s="10" t="s">
        <v>316</v>
      </c>
      <c r="R156" s="10" t="s">
        <v>316</v>
      </c>
      <c r="S156" s="10" t="s">
        <v>316</v>
      </c>
      <c r="T156" s="10"/>
      <c r="U156" s="10" t="s">
        <v>316</v>
      </c>
      <c r="V156" s="10" t="s">
        <v>316</v>
      </c>
      <c r="W156" s="10" t="s">
        <v>316</v>
      </c>
      <c r="X156" s="10" t="s">
        <v>316</v>
      </c>
      <c r="Y156" s="10" t="s">
        <v>316</v>
      </c>
      <c r="Z156" s="10" t="s">
        <v>316</v>
      </c>
      <c r="AA156" s="10" t="s">
        <v>316</v>
      </c>
      <c r="AB156" s="10" t="s">
        <v>316</v>
      </c>
      <c r="AC156" s="10" t="s">
        <v>316</v>
      </c>
      <c r="AD156" s="10" t="s">
        <v>316</v>
      </c>
      <c r="AE156" s="10" t="s">
        <v>316</v>
      </c>
      <c r="AF156" s="10" t="s">
        <v>316</v>
      </c>
      <c r="AG156" s="10" t="s">
        <v>316</v>
      </c>
      <c r="AH156" s="10" t="s">
        <v>316</v>
      </c>
      <c r="AI156" s="10" t="s">
        <v>316</v>
      </c>
      <c r="AJ156" s="10" t="s">
        <v>316</v>
      </c>
      <c r="AK156" s="10" t="s">
        <v>316</v>
      </c>
      <c r="AL156" s="10" t="s">
        <v>316</v>
      </c>
      <c r="AM156" s="10" t="s">
        <v>316</v>
      </c>
      <c r="AN156" s="10" t="s">
        <v>316</v>
      </c>
      <c r="AO156" s="10" t="s">
        <v>316</v>
      </c>
      <c r="AP156" s="10"/>
      <c r="AQ156" s="10" t="s">
        <v>316</v>
      </c>
      <c r="AR156" s="10"/>
      <c r="AS156" s="10" t="s">
        <v>316</v>
      </c>
      <c r="AT156" s="10" t="s">
        <v>316</v>
      </c>
      <c r="AU156" s="10" t="s">
        <v>316</v>
      </c>
      <c r="AV156" s="10" t="s">
        <v>316</v>
      </c>
      <c r="AW156" s="10" t="s">
        <v>316</v>
      </c>
      <c r="AX156" s="10"/>
      <c r="AY156" s="10"/>
      <c r="AZ156" s="10" t="s">
        <v>316</v>
      </c>
      <c r="BA156" s="10" t="s">
        <v>316</v>
      </c>
      <c r="BB156" s="10" t="s">
        <v>316</v>
      </c>
      <c r="BC156" s="10"/>
      <c r="BD156" s="10"/>
      <c r="BE156" s="10" t="s">
        <v>316</v>
      </c>
      <c r="BF156" s="10" t="s">
        <v>316</v>
      </c>
      <c r="BG156" s="10"/>
      <c r="BH156" s="10" t="s">
        <v>316</v>
      </c>
      <c r="BJ156" s="10" t="s">
        <v>316</v>
      </c>
      <c r="BL156" s="10" t="s">
        <v>316</v>
      </c>
      <c r="BM156" s="10" t="s">
        <v>316</v>
      </c>
      <c r="BN156" s="10" t="s">
        <v>316</v>
      </c>
      <c r="BP156" s="10" t="s">
        <v>316</v>
      </c>
      <c r="BR156" s="10" t="s">
        <v>316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233" t="s">
        <v>325</v>
      </c>
      <c r="K157" s="233" t="s">
        <v>319</v>
      </c>
      <c r="L157" s="233" t="s">
        <v>319</v>
      </c>
      <c r="M157" s="10" t="s">
        <v>31</v>
      </c>
      <c r="N157" s="233" t="s">
        <v>231</v>
      </c>
      <c r="O157" s="233" t="s">
        <v>328</v>
      </c>
      <c r="P157" s="233" t="s">
        <v>328</v>
      </c>
      <c r="Q157" s="10" t="s">
        <v>328</v>
      </c>
      <c r="R157" s="10" t="s">
        <v>328</v>
      </c>
      <c r="S157" s="10" t="s">
        <v>328</v>
      </c>
      <c r="T157" s="10"/>
      <c r="U157" s="10" t="s">
        <v>328</v>
      </c>
      <c r="V157" s="10" t="s">
        <v>328</v>
      </c>
      <c r="W157" s="10" t="s">
        <v>328</v>
      </c>
      <c r="X157" s="10" t="s">
        <v>328</v>
      </c>
      <c r="Y157" s="10" t="s">
        <v>328</v>
      </c>
      <c r="Z157" s="10" t="s">
        <v>328</v>
      </c>
      <c r="AA157" s="10" t="s">
        <v>328</v>
      </c>
      <c r="AB157" s="10" t="s">
        <v>328</v>
      </c>
      <c r="AC157" s="10" t="s">
        <v>328</v>
      </c>
      <c r="AD157" s="10" t="s">
        <v>328</v>
      </c>
      <c r="AE157" s="10" t="s">
        <v>328</v>
      </c>
      <c r="AF157" s="10" t="s">
        <v>328</v>
      </c>
      <c r="AG157" s="10" t="s">
        <v>328</v>
      </c>
      <c r="AH157" s="10" t="s">
        <v>328</v>
      </c>
      <c r="AI157" s="10" t="s">
        <v>328</v>
      </c>
      <c r="AJ157" s="10" t="s">
        <v>328</v>
      </c>
      <c r="AK157" s="10" t="s">
        <v>328</v>
      </c>
      <c r="AL157" s="10" t="s">
        <v>328</v>
      </c>
      <c r="AM157" s="10" t="s">
        <v>328</v>
      </c>
      <c r="AN157" s="10" t="s">
        <v>328</v>
      </c>
      <c r="AO157" s="10" t="s">
        <v>328</v>
      </c>
      <c r="AP157" s="10"/>
      <c r="AQ157" s="10" t="s">
        <v>328</v>
      </c>
      <c r="AR157" s="10"/>
      <c r="AS157" s="10" t="s">
        <v>328</v>
      </c>
      <c r="AT157" s="10" t="s">
        <v>328</v>
      </c>
      <c r="AU157" s="10" t="s">
        <v>328</v>
      </c>
      <c r="AV157" s="10" t="s">
        <v>328</v>
      </c>
      <c r="AW157" s="10" t="s">
        <v>328</v>
      </c>
      <c r="AX157" s="10"/>
      <c r="AY157" s="10"/>
      <c r="AZ157" s="10" t="s">
        <v>328</v>
      </c>
      <c r="BA157" s="10" t="s">
        <v>328</v>
      </c>
      <c r="BB157" s="10" t="s">
        <v>328</v>
      </c>
      <c r="BC157" s="10"/>
      <c r="BD157" s="10"/>
      <c r="BE157" s="10" t="s">
        <v>328</v>
      </c>
      <c r="BF157" s="10" t="s">
        <v>328</v>
      </c>
      <c r="BG157" s="10"/>
      <c r="BH157" s="10" t="s">
        <v>328</v>
      </c>
      <c r="BJ157" s="10" t="s">
        <v>328</v>
      </c>
      <c r="BL157" s="10" t="s">
        <v>328</v>
      </c>
      <c r="BM157" s="10" t="s">
        <v>328</v>
      </c>
      <c r="BN157" s="10" t="s">
        <v>328</v>
      </c>
      <c r="BP157" s="10" t="s">
        <v>328</v>
      </c>
      <c r="BR157" s="10" t="s">
        <v>328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233" t="s">
        <v>326</v>
      </c>
      <c r="K158" s="233" t="s">
        <v>324</v>
      </c>
      <c r="L158" s="233" t="s">
        <v>324</v>
      </c>
      <c r="M158" s="10" t="s">
        <v>20</v>
      </c>
      <c r="N158" s="233" t="s">
        <v>19</v>
      </c>
      <c r="O158" s="233" t="s">
        <v>228</v>
      </c>
      <c r="P158" s="233" t="s">
        <v>228</v>
      </c>
      <c r="Q158" s="10" t="s">
        <v>228</v>
      </c>
      <c r="R158" s="10" t="s">
        <v>228</v>
      </c>
      <c r="S158" s="10" t="s">
        <v>228</v>
      </c>
      <c r="T158" s="10"/>
      <c r="U158" s="10" t="s">
        <v>228</v>
      </c>
      <c r="V158" s="10" t="s">
        <v>228</v>
      </c>
      <c r="W158" s="10" t="s">
        <v>228</v>
      </c>
      <c r="X158" s="10" t="s">
        <v>228</v>
      </c>
      <c r="Y158" s="10" t="s">
        <v>228</v>
      </c>
      <c r="Z158" s="10" t="s">
        <v>228</v>
      </c>
      <c r="AA158" s="10" t="s">
        <v>228</v>
      </c>
      <c r="AB158" s="10" t="s">
        <v>228</v>
      </c>
      <c r="AC158" s="10" t="s">
        <v>228</v>
      </c>
      <c r="AD158" s="10" t="s">
        <v>228</v>
      </c>
      <c r="AE158" s="10" t="s">
        <v>228</v>
      </c>
      <c r="AF158" s="10" t="s">
        <v>228</v>
      </c>
      <c r="AG158" s="10" t="s">
        <v>228</v>
      </c>
      <c r="AH158" s="10" t="s">
        <v>228</v>
      </c>
      <c r="AI158" s="10" t="s">
        <v>228</v>
      </c>
      <c r="AJ158" s="10" t="s">
        <v>228</v>
      </c>
      <c r="AK158" s="10" t="s">
        <v>228</v>
      </c>
      <c r="AL158" s="10" t="s">
        <v>228</v>
      </c>
      <c r="AM158" s="10" t="s">
        <v>228</v>
      </c>
      <c r="AN158" s="10" t="s">
        <v>228</v>
      </c>
      <c r="AO158" s="10" t="s">
        <v>228</v>
      </c>
      <c r="AP158" s="10"/>
      <c r="AQ158" s="10" t="s">
        <v>228</v>
      </c>
      <c r="AR158" s="10"/>
      <c r="AS158" s="10" t="s">
        <v>228</v>
      </c>
      <c r="AT158" s="10" t="s">
        <v>228</v>
      </c>
      <c r="AU158" s="10" t="s">
        <v>228</v>
      </c>
      <c r="AV158" s="10" t="s">
        <v>228</v>
      </c>
      <c r="AW158" s="10" t="s">
        <v>228</v>
      </c>
      <c r="AX158" s="10"/>
      <c r="AY158" s="10"/>
      <c r="AZ158" s="10" t="s">
        <v>228</v>
      </c>
      <c r="BA158" s="10" t="s">
        <v>228</v>
      </c>
      <c r="BB158" s="10" t="s">
        <v>228</v>
      </c>
      <c r="BC158" s="10"/>
      <c r="BD158" s="10"/>
      <c r="BE158" s="10" t="s">
        <v>228</v>
      </c>
      <c r="BF158" s="10" t="s">
        <v>228</v>
      </c>
      <c r="BG158" s="10"/>
      <c r="BH158" s="10" t="s">
        <v>228</v>
      </c>
      <c r="BJ158" s="10" t="s">
        <v>228</v>
      </c>
      <c r="BL158" s="10" t="s">
        <v>228</v>
      </c>
      <c r="BM158" s="10" t="s">
        <v>228</v>
      </c>
      <c r="BN158" s="10" t="s">
        <v>228</v>
      </c>
      <c r="BP158" s="10" t="s">
        <v>228</v>
      </c>
      <c r="BR158" s="10" t="s">
        <v>228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233" t="s">
        <v>327</v>
      </c>
      <c r="K159" s="233" t="s">
        <v>327</v>
      </c>
      <c r="L159" s="233" t="s">
        <v>327</v>
      </c>
      <c r="M159" s="10" t="s">
        <v>319</v>
      </c>
      <c r="N159" s="233" t="s">
        <v>20</v>
      </c>
      <c r="O159" s="233" t="s">
        <v>231</v>
      </c>
      <c r="P159" s="233" t="s">
        <v>231</v>
      </c>
      <c r="Q159" s="10" t="s">
        <v>231</v>
      </c>
      <c r="R159" s="10" t="s">
        <v>231</v>
      </c>
      <c r="S159" s="10" t="s">
        <v>231</v>
      </c>
      <c r="T159" s="10"/>
      <c r="U159" s="10" t="s">
        <v>231</v>
      </c>
      <c r="V159" s="10" t="s">
        <v>231</v>
      </c>
      <c r="W159" s="10" t="s">
        <v>231</v>
      </c>
      <c r="X159" s="10" t="s">
        <v>231</v>
      </c>
      <c r="Y159" s="10" t="s">
        <v>231</v>
      </c>
      <c r="Z159" s="10" t="s">
        <v>231</v>
      </c>
      <c r="AA159" s="10" t="s">
        <v>231</v>
      </c>
      <c r="AB159" s="10" t="s">
        <v>231</v>
      </c>
      <c r="AC159" s="10" t="s">
        <v>231</v>
      </c>
      <c r="AD159" s="10" t="s">
        <v>231</v>
      </c>
      <c r="AE159" s="10" t="s">
        <v>231</v>
      </c>
      <c r="AF159" s="10" t="s">
        <v>231</v>
      </c>
      <c r="AG159" s="10" t="s">
        <v>231</v>
      </c>
      <c r="AH159" s="10" t="s">
        <v>231</v>
      </c>
      <c r="AI159" s="10" t="s">
        <v>231</v>
      </c>
      <c r="AJ159" s="10" t="s">
        <v>231</v>
      </c>
      <c r="AK159" s="10" t="s">
        <v>231</v>
      </c>
      <c r="AL159" s="10" t="s">
        <v>231</v>
      </c>
      <c r="AM159" s="10" t="s">
        <v>231</v>
      </c>
      <c r="AN159" s="10" t="s">
        <v>231</v>
      </c>
      <c r="AO159" s="10" t="s">
        <v>231</v>
      </c>
      <c r="AP159" s="10"/>
      <c r="AQ159" s="10" t="s">
        <v>231</v>
      </c>
      <c r="AR159" s="10"/>
      <c r="AS159" s="10" t="s">
        <v>231</v>
      </c>
      <c r="AT159" s="10" t="s">
        <v>231</v>
      </c>
      <c r="AU159" s="10" t="s">
        <v>231</v>
      </c>
      <c r="AV159" s="10" t="s">
        <v>231</v>
      </c>
      <c r="AW159" s="10" t="s">
        <v>231</v>
      </c>
      <c r="AX159" s="10"/>
      <c r="AY159" s="10"/>
      <c r="AZ159" s="10" t="s">
        <v>231</v>
      </c>
      <c r="BA159" s="10" t="s">
        <v>231</v>
      </c>
      <c r="BB159" s="10" t="s">
        <v>231</v>
      </c>
      <c r="BC159" s="10"/>
      <c r="BD159" s="10"/>
      <c r="BE159" s="10" t="s">
        <v>231</v>
      </c>
      <c r="BF159" s="10" t="s">
        <v>231</v>
      </c>
      <c r="BG159" s="10"/>
      <c r="BH159" s="10" t="s">
        <v>231</v>
      </c>
      <c r="BJ159" s="10" t="s">
        <v>231</v>
      </c>
      <c r="BL159" s="10" t="s">
        <v>231</v>
      </c>
      <c r="BM159" s="10" t="s">
        <v>231</v>
      </c>
      <c r="BN159" s="10" t="s">
        <v>231</v>
      </c>
      <c r="BP159" s="10" t="s">
        <v>231</v>
      </c>
      <c r="BR159" s="10" t="s">
        <v>231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233" t="s">
        <v>328</v>
      </c>
      <c r="K160" s="233" t="s">
        <v>328</v>
      </c>
      <c r="L160" s="233" t="s">
        <v>328</v>
      </c>
      <c r="M160" s="10" t="s">
        <v>327</v>
      </c>
      <c r="N160" s="233" t="s">
        <v>319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D160" s="10"/>
      <c r="BE160" s="10" t="s">
        <v>19</v>
      </c>
      <c r="BF160" s="10" t="s">
        <v>19</v>
      </c>
      <c r="BG160" s="10"/>
      <c r="BH160" s="10" t="s">
        <v>19</v>
      </c>
      <c r="BJ160" s="10" t="s">
        <v>19</v>
      </c>
      <c r="BL160" s="10" t="s">
        <v>19</v>
      </c>
      <c r="BM160" s="10" t="s">
        <v>19</v>
      </c>
      <c r="BN160" s="10" t="s">
        <v>19</v>
      </c>
      <c r="BP160" s="10" t="s">
        <v>19</v>
      </c>
      <c r="BR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233" t="s">
        <v>330</v>
      </c>
      <c r="K161" s="233" t="s">
        <v>330</v>
      </c>
      <c r="L161" s="233" t="s">
        <v>330</v>
      </c>
      <c r="M161" s="10" t="s">
        <v>330</v>
      </c>
      <c r="N161" s="233" t="s">
        <v>330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D161" s="10"/>
      <c r="BE161" s="10" t="s">
        <v>20</v>
      </c>
      <c r="BF161" s="10" t="s">
        <v>20</v>
      </c>
      <c r="BG161" s="10"/>
      <c r="BH161" s="10" t="s">
        <v>20</v>
      </c>
      <c r="BJ161" s="10" t="s">
        <v>20</v>
      </c>
      <c r="BL161" s="10" t="s">
        <v>20</v>
      </c>
      <c r="BM161" s="10" t="s">
        <v>20</v>
      </c>
      <c r="BN161" s="10" t="s">
        <v>20</v>
      </c>
      <c r="BP161" s="10" t="s">
        <v>20</v>
      </c>
      <c r="BR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F162" s="10"/>
      <c r="BG162" s="10"/>
      <c r="BH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S2">
    <sortState ref="C3:BS81">
      <sortCondition descending="1" ref="E2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49" zoomScale="90" zoomScaleNormal="90" workbookViewId="0">
      <selection activeCell="E11" sqref="E11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219" t="s">
        <v>181</v>
      </c>
      <c r="B1" s="214" t="s">
        <v>172</v>
      </c>
    </row>
    <row r="2" spans="1:3" x14ac:dyDescent="0.2">
      <c r="A2" s="220" t="s">
        <v>1</v>
      </c>
      <c r="B2" s="221">
        <v>1</v>
      </c>
      <c r="C2" s="84"/>
    </row>
    <row r="3" spans="1:3" x14ac:dyDescent="0.2">
      <c r="A3" s="220" t="s">
        <v>6</v>
      </c>
      <c r="B3" s="221">
        <v>2</v>
      </c>
      <c r="C3" s="84"/>
    </row>
    <row r="4" spans="1:3" x14ac:dyDescent="0.2">
      <c r="A4" s="220" t="s">
        <v>3</v>
      </c>
      <c r="B4" s="221">
        <v>3</v>
      </c>
      <c r="C4" s="84"/>
    </row>
    <row r="5" spans="1:3" x14ac:dyDescent="0.2">
      <c r="A5" s="220" t="s">
        <v>228</v>
      </c>
      <c r="B5" s="221">
        <v>4</v>
      </c>
      <c r="C5" s="84"/>
    </row>
    <row r="6" spans="1:3" x14ac:dyDescent="0.2">
      <c r="A6" s="220" t="s">
        <v>12</v>
      </c>
      <c r="B6" s="221">
        <v>5</v>
      </c>
      <c r="C6" s="84"/>
    </row>
    <row r="7" spans="1:3" x14ac:dyDescent="0.2">
      <c r="A7" s="220" t="s">
        <v>38</v>
      </c>
      <c r="B7" s="221">
        <v>6</v>
      </c>
      <c r="C7" s="84"/>
    </row>
    <row r="8" spans="1:3" x14ac:dyDescent="0.2">
      <c r="A8" s="220" t="s">
        <v>229</v>
      </c>
      <c r="B8" s="221">
        <v>7</v>
      </c>
      <c r="C8" s="84"/>
    </row>
    <row r="9" spans="1:3" x14ac:dyDescent="0.2">
      <c r="A9" s="220" t="s">
        <v>24</v>
      </c>
      <c r="B9" s="221">
        <v>8</v>
      </c>
      <c r="C9" s="84"/>
    </row>
    <row r="10" spans="1:3" x14ac:dyDescent="0.2">
      <c r="A10" s="220" t="s">
        <v>13</v>
      </c>
      <c r="B10" s="221">
        <v>9</v>
      </c>
      <c r="C10" s="84"/>
    </row>
    <row r="11" spans="1:3" x14ac:dyDescent="0.2">
      <c r="A11" s="220" t="s">
        <v>230</v>
      </c>
      <c r="B11" s="221">
        <v>10</v>
      </c>
      <c r="C11" s="84"/>
    </row>
    <row r="12" spans="1:3" x14ac:dyDescent="0.2">
      <c r="A12" s="220" t="s">
        <v>10</v>
      </c>
      <c r="B12" s="221">
        <v>11</v>
      </c>
      <c r="C12" s="84"/>
    </row>
    <row r="13" spans="1:3" x14ac:dyDescent="0.2">
      <c r="A13" s="220" t="s">
        <v>2</v>
      </c>
      <c r="B13" s="221">
        <v>12</v>
      </c>
      <c r="C13" s="84"/>
    </row>
    <row r="14" spans="1:3" x14ac:dyDescent="0.2">
      <c r="A14" s="220" t="s">
        <v>15</v>
      </c>
      <c r="B14" s="221">
        <v>13</v>
      </c>
      <c r="C14" s="84"/>
    </row>
    <row r="15" spans="1:3" x14ac:dyDescent="0.2">
      <c r="A15" s="220" t="s">
        <v>16</v>
      </c>
      <c r="B15" s="221">
        <v>14</v>
      </c>
      <c r="C15" s="84"/>
    </row>
    <row r="16" spans="1:3" x14ac:dyDescent="0.2">
      <c r="A16" s="220" t="s">
        <v>231</v>
      </c>
      <c r="B16" s="221">
        <v>15</v>
      </c>
      <c r="C16" s="84"/>
    </row>
    <row r="17" spans="1:3" x14ac:dyDescent="0.2">
      <c r="A17" s="220" t="s">
        <v>22</v>
      </c>
      <c r="B17" s="221">
        <v>16</v>
      </c>
      <c r="C17" s="84"/>
    </row>
    <row r="18" spans="1:3" x14ac:dyDescent="0.2">
      <c r="A18" s="220" t="s">
        <v>21</v>
      </c>
      <c r="B18" s="221">
        <v>17</v>
      </c>
      <c r="C18" s="84"/>
    </row>
    <row r="19" spans="1:3" x14ac:dyDescent="0.2">
      <c r="A19" s="220" t="s">
        <v>32</v>
      </c>
      <c r="B19" s="221">
        <v>18</v>
      </c>
      <c r="C19" s="84"/>
    </row>
    <row r="20" spans="1:3" x14ac:dyDescent="0.2">
      <c r="A20" s="220" t="s">
        <v>232</v>
      </c>
      <c r="B20" s="221">
        <v>19</v>
      </c>
      <c r="C20" s="84"/>
    </row>
    <row r="21" spans="1:3" x14ac:dyDescent="0.2">
      <c r="A21" s="220" t="s">
        <v>183</v>
      </c>
      <c r="B21" s="221">
        <v>20</v>
      </c>
      <c r="C21" s="84"/>
    </row>
    <row r="22" spans="1:3" x14ac:dyDescent="0.2">
      <c r="A22" s="220" t="s">
        <v>233</v>
      </c>
      <c r="B22" s="221">
        <v>21</v>
      </c>
      <c r="C22" s="84"/>
    </row>
    <row r="23" spans="1:3" x14ac:dyDescent="0.2">
      <c r="A23" s="220" t="s">
        <v>234</v>
      </c>
      <c r="B23" s="221">
        <v>22</v>
      </c>
      <c r="C23" s="84"/>
    </row>
    <row r="24" spans="1:3" x14ac:dyDescent="0.2">
      <c r="A24" s="220" t="s">
        <v>235</v>
      </c>
      <c r="B24" s="221">
        <v>23</v>
      </c>
      <c r="C24" s="84"/>
    </row>
    <row r="25" spans="1:3" x14ac:dyDescent="0.2">
      <c r="A25" s="220" t="s">
        <v>222</v>
      </c>
      <c r="B25" s="221">
        <v>24</v>
      </c>
      <c r="C25" s="84"/>
    </row>
    <row r="26" spans="1:3" x14ac:dyDescent="0.2">
      <c r="A26" s="220" t="s">
        <v>11</v>
      </c>
      <c r="B26" s="221">
        <v>25</v>
      </c>
      <c r="C26" s="84"/>
    </row>
    <row r="27" spans="1:3" x14ac:dyDescent="0.2">
      <c r="A27" s="220" t="s">
        <v>236</v>
      </c>
      <c r="B27" s="221">
        <v>26</v>
      </c>
      <c r="C27" s="84"/>
    </row>
    <row r="28" spans="1:3" x14ac:dyDescent="0.2">
      <c r="A28" s="220" t="s">
        <v>27</v>
      </c>
      <c r="B28" s="221">
        <v>27</v>
      </c>
      <c r="C28" s="84"/>
    </row>
    <row r="29" spans="1:3" x14ac:dyDescent="0.2">
      <c r="A29" s="220" t="s">
        <v>29</v>
      </c>
      <c r="B29" s="221">
        <v>28</v>
      </c>
      <c r="C29" s="84"/>
    </row>
    <row r="30" spans="1:3" x14ac:dyDescent="0.2">
      <c r="A30" s="220" t="s">
        <v>5</v>
      </c>
      <c r="B30" s="221">
        <v>29</v>
      </c>
      <c r="C30" s="84"/>
    </row>
    <row r="31" spans="1:3" x14ac:dyDescent="0.2">
      <c r="A31" s="220" t="s">
        <v>302</v>
      </c>
      <c r="B31" s="221">
        <v>30</v>
      </c>
      <c r="C31" s="84"/>
    </row>
    <row r="32" spans="1:3" x14ac:dyDescent="0.2">
      <c r="A32" s="220" t="s">
        <v>17</v>
      </c>
      <c r="B32" s="221">
        <v>31</v>
      </c>
      <c r="C32" s="84"/>
    </row>
    <row r="33" spans="1:3" x14ac:dyDescent="0.2">
      <c r="A33" s="220" t="s">
        <v>7</v>
      </c>
      <c r="B33" s="221">
        <v>32</v>
      </c>
      <c r="C33" s="84"/>
    </row>
    <row r="34" spans="1:3" x14ac:dyDescent="0.2">
      <c r="A34" s="220" t="s">
        <v>237</v>
      </c>
      <c r="B34" s="221">
        <v>33</v>
      </c>
      <c r="C34" s="84"/>
    </row>
    <row r="35" spans="1:3" x14ac:dyDescent="0.2">
      <c r="A35" s="220" t="s">
        <v>238</v>
      </c>
      <c r="B35" s="221">
        <v>34</v>
      </c>
      <c r="C35" s="84"/>
    </row>
    <row r="36" spans="1:3" x14ac:dyDescent="0.2">
      <c r="A36" s="220" t="s">
        <v>239</v>
      </c>
      <c r="B36" s="221">
        <v>35</v>
      </c>
      <c r="C36" s="84"/>
    </row>
    <row r="37" spans="1:3" x14ac:dyDescent="0.2">
      <c r="A37" s="220" t="s">
        <v>41</v>
      </c>
      <c r="B37" s="221">
        <v>36</v>
      </c>
      <c r="C37" s="84"/>
    </row>
    <row r="38" spans="1:3" x14ac:dyDescent="0.2">
      <c r="A38" s="220" t="s">
        <v>240</v>
      </c>
      <c r="B38" s="221">
        <v>37</v>
      </c>
      <c r="C38" s="84"/>
    </row>
    <row r="39" spans="1:3" x14ac:dyDescent="0.2">
      <c r="A39" s="220" t="s">
        <v>241</v>
      </c>
      <c r="B39" s="221">
        <v>38</v>
      </c>
      <c r="C39" s="84"/>
    </row>
    <row r="40" spans="1:3" x14ac:dyDescent="0.2">
      <c r="A40" s="220" t="s">
        <v>19</v>
      </c>
      <c r="B40" s="221">
        <v>39</v>
      </c>
      <c r="C40" s="84"/>
    </row>
    <row r="41" spans="1:3" x14ac:dyDescent="0.2">
      <c r="A41" s="220" t="s">
        <v>26</v>
      </c>
      <c r="B41" s="221">
        <v>40</v>
      </c>
      <c r="C41" s="84"/>
    </row>
    <row r="42" spans="1:3" x14ac:dyDescent="0.2">
      <c r="A42" s="220" t="s">
        <v>4</v>
      </c>
      <c r="B42" s="221">
        <v>41</v>
      </c>
      <c r="C42" s="84"/>
    </row>
    <row r="43" spans="1:3" x14ac:dyDescent="0.2">
      <c r="A43" s="220" t="s">
        <v>31</v>
      </c>
      <c r="B43" s="221">
        <v>42</v>
      </c>
      <c r="C43" s="84"/>
    </row>
    <row r="44" spans="1:3" x14ac:dyDescent="0.2">
      <c r="A44" s="220" t="s">
        <v>25</v>
      </c>
      <c r="B44" s="221">
        <v>43</v>
      </c>
      <c r="C44" s="84"/>
    </row>
    <row r="45" spans="1:3" x14ac:dyDescent="0.2">
      <c r="A45" s="220" t="s">
        <v>242</v>
      </c>
      <c r="B45" s="221">
        <v>44</v>
      </c>
      <c r="C45" s="84"/>
    </row>
    <row r="46" spans="1:3" x14ac:dyDescent="0.2">
      <c r="A46" s="220" t="s">
        <v>40</v>
      </c>
      <c r="B46" s="221">
        <v>45</v>
      </c>
      <c r="C46" s="84"/>
    </row>
    <row r="47" spans="1:3" x14ac:dyDescent="0.2">
      <c r="A47" s="220" t="s">
        <v>243</v>
      </c>
      <c r="B47" s="221">
        <v>46</v>
      </c>
      <c r="C47" s="84"/>
    </row>
    <row r="48" spans="1:3" x14ac:dyDescent="0.2">
      <c r="A48" s="220" t="s">
        <v>30</v>
      </c>
      <c r="B48" s="221">
        <v>47</v>
      </c>
      <c r="C48" s="84"/>
    </row>
    <row r="49" spans="1:3" x14ac:dyDescent="0.2">
      <c r="A49" s="220" t="s">
        <v>244</v>
      </c>
      <c r="B49" s="221">
        <v>48</v>
      </c>
      <c r="C49" s="84"/>
    </row>
    <row r="50" spans="1:3" x14ac:dyDescent="0.2">
      <c r="A50" s="220" t="s">
        <v>28</v>
      </c>
      <c r="B50" s="221">
        <v>49</v>
      </c>
      <c r="C50" s="84"/>
    </row>
    <row r="51" spans="1:3" x14ac:dyDescent="0.2">
      <c r="A51" s="220" t="s">
        <v>37</v>
      </c>
      <c r="B51" s="221">
        <v>50</v>
      </c>
      <c r="C51" s="84"/>
    </row>
    <row r="52" spans="1:3" x14ac:dyDescent="0.2">
      <c r="A52" s="220" t="s">
        <v>18</v>
      </c>
      <c r="B52" s="221">
        <v>51</v>
      </c>
      <c r="C52" s="84"/>
    </row>
    <row r="53" spans="1:3" x14ac:dyDescent="0.2">
      <c r="A53" s="220" t="s">
        <v>23</v>
      </c>
      <c r="B53" s="221">
        <v>52</v>
      </c>
      <c r="C53" s="84"/>
    </row>
    <row r="54" spans="1:3" x14ac:dyDescent="0.2">
      <c r="A54" s="220" t="s">
        <v>39</v>
      </c>
      <c r="B54" s="221">
        <v>53</v>
      </c>
      <c r="C54" s="84"/>
    </row>
    <row r="55" spans="1:3" x14ac:dyDescent="0.2">
      <c r="A55" s="220" t="s">
        <v>14</v>
      </c>
      <c r="B55" s="221">
        <v>54</v>
      </c>
      <c r="C55" s="84"/>
    </row>
    <row r="56" spans="1:3" x14ac:dyDescent="0.2">
      <c r="A56" s="220" t="s">
        <v>9</v>
      </c>
      <c r="B56" s="221">
        <v>55</v>
      </c>
      <c r="C56" s="84"/>
    </row>
    <row r="57" spans="1:3" x14ac:dyDescent="0.2">
      <c r="A57" s="220" t="s">
        <v>8</v>
      </c>
      <c r="B57" s="221">
        <v>56</v>
      </c>
      <c r="C57" s="84"/>
    </row>
    <row r="58" spans="1:3" x14ac:dyDescent="0.2">
      <c r="A58" s="220" t="s">
        <v>245</v>
      </c>
      <c r="B58" s="221">
        <v>57</v>
      </c>
      <c r="C58" s="84"/>
    </row>
    <row r="59" spans="1:3" x14ac:dyDescent="0.2">
      <c r="A59" s="220" t="s">
        <v>34</v>
      </c>
      <c r="B59" s="221">
        <v>58</v>
      </c>
      <c r="C59" s="84"/>
    </row>
    <row r="60" spans="1:3" x14ac:dyDescent="0.2">
      <c r="A60" s="220" t="s">
        <v>35</v>
      </c>
      <c r="B60" s="221">
        <v>59</v>
      </c>
      <c r="C60" s="84"/>
    </row>
    <row r="61" spans="1:3" x14ac:dyDescent="0.2">
      <c r="A61" s="220" t="s">
        <v>20</v>
      </c>
      <c r="B61" s="221">
        <v>60</v>
      </c>
      <c r="C61" s="84"/>
    </row>
    <row r="62" spans="1:3" x14ac:dyDescent="0.2">
      <c r="A62" s="220" t="s">
        <v>246</v>
      </c>
      <c r="B62" s="221">
        <v>61</v>
      </c>
      <c r="C62" s="84"/>
    </row>
    <row r="63" spans="1:3" x14ac:dyDescent="0.2">
      <c r="A63" s="220" t="s">
        <v>33</v>
      </c>
      <c r="B63" s="221">
        <v>62</v>
      </c>
      <c r="C63" s="84"/>
    </row>
    <row r="64" spans="1:3" x14ac:dyDescent="0.2">
      <c r="A64" s="220" t="s">
        <v>52</v>
      </c>
      <c r="B64" s="221">
        <v>63</v>
      </c>
      <c r="C64" s="84"/>
    </row>
    <row r="65" spans="1:3" x14ac:dyDescent="0.2">
      <c r="A65" s="220" t="s">
        <v>36</v>
      </c>
      <c r="B65" s="221">
        <v>64</v>
      </c>
      <c r="C65" s="84"/>
    </row>
    <row r="66" spans="1:3" x14ac:dyDescent="0.2">
      <c r="A66" s="220" t="s">
        <v>275</v>
      </c>
      <c r="B66" s="221">
        <v>65</v>
      </c>
      <c r="C66" s="84"/>
    </row>
    <row r="67" spans="1:3" x14ac:dyDescent="0.2">
      <c r="A67" s="220" t="s">
        <v>314</v>
      </c>
      <c r="B67" s="221">
        <v>66</v>
      </c>
      <c r="C67" s="84"/>
    </row>
    <row r="68" spans="1:3" x14ac:dyDescent="0.2">
      <c r="A68" s="220" t="s">
        <v>315</v>
      </c>
      <c r="B68" s="221">
        <v>67</v>
      </c>
      <c r="C68" s="84"/>
    </row>
    <row r="69" spans="1:3" x14ac:dyDescent="0.2">
      <c r="A69" s="220" t="s">
        <v>316</v>
      </c>
      <c r="B69" s="221">
        <v>68</v>
      </c>
      <c r="C69" s="84"/>
    </row>
    <row r="70" spans="1:3" x14ac:dyDescent="0.2">
      <c r="A70" s="220" t="s">
        <v>317</v>
      </c>
      <c r="B70" s="221">
        <v>69</v>
      </c>
      <c r="C70" s="84"/>
    </row>
    <row r="71" spans="1:3" x14ac:dyDescent="0.2">
      <c r="A71" s="220" t="s">
        <v>318</v>
      </c>
      <c r="B71" s="221">
        <v>70</v>
      </c>
      <c r="C71" s="84"/>
    </row>
    <row r="72" spans="1:3" x14ac:dyDescent="0.2">
      <c r="A72" s="220" t="s">
        <v>319</v>
      </c>
      <c r="B72" s="221">
        <v>71</v>
      </c>
      <c r="C72" s="84"/>
    </row>
    <row r="73" spans="1:3" x14ac:dyDescent="0.2">
      <c r="A73" s="220" t="s">
        <v>320</v>
      </c>
      <c r="B73" s="221">
        <v>72</v>
      </c>
      <c r="C73" s="84"/>
    </row>
    <row r="74" spans="1:3" x14ac:dyDescent="0.2">
      <c r="A74" s="220" t="s">
        <v>323</v>
      </c>
      <c r="B74" s="221">
        <v>73</v>
      </c>
      <c r="C74" s="84"/>
    </row>
    <row r="75" spans="1:3" x14ac:dyDescent="0.2">
      <c r="A75" s="220" t="s">
        <v>324</v>
      </c>
      <c r="B75" s="221">
        <v>74</v>
      </c>
      <c r="C75" s="84"/>
    </row>
    <row r="76" spans="1:3" x14ac:dyDescent="0.2">
      <c r="A76" s="220" t="s">
        <v>325</v>
      </c>
      <c r="B76" s="221">
        <v>75</v>
      </c>
      <c r="C76" s="84"/>
    </row>
    <row r="77" spans="1:3" x14ac:dyDescent="0.2">
      <c r="A77" s="220" t="s">
        <v>326</v>
      </c>
      <c r="B77" s="221">
        <v>76</v>
      </c>
      <c r="C77" s="84"/>
    </row>
    <row r="78" spans="1:3" x14ac:dyDescent="0.2">
      <c r="A78" s="220" t="s">
        <v>327</v>
      </c>
      <c r="B78" s="221">
        <v>77</v>
      </c>
      <c r="C78" s="84"/>
    </row>
    <row r="79" spans="1:3" x14ac:dyDescent="0.2">
      <c r="A79" s="220" t="s">
        <v>328</v>
      </c>
      <c r="B79" s="221">
        <v>78</v>
      </c>
      <c r="C79" s="84"/>
    </row>
    <row r="80" spans="1:3" ht="13.5" thickBot="1" x14ac:dyDescent="0.25">
      <c r="A80" s="222" t="s">
        <v>330</v>
      </c>
      <c r="B80" s="223">
        <v>79</v>
      </c>
      <c r="C80" s="84"/>
    </row>
    <row r="81" spans="1:3" ht="15.75" thickBot="1" x14ac:dyDescent="0.25">
      <c r="A81" s="191" t="s">
        <v>329</v>
      </c>
      <c r="B81" s="201">
        <f>COUNTA(A2:A80)</f>
        <v>79</v>
      </c>
      <c r="C81" s="84"/>
    </row>
    <row r="82" spans="1:3" x14ac:dyDescent="0.2">
      <c r="B82" s="202"/>
      <c r="C82" s="84"/>
    </row>
    <row r="83" spans="1:3" x14ac:dyDescent="0.2">
      <c r="A83" s="85"/>
      <c r="B83" s="84"/>
      <c r="C83" s="84"/>
    </row>
    <row r="84" spans="1:3" x14ac:dyDescent="0.2">
      <c r="A84" s="85"/>
      <c r="B84" s="84"/>
      <c r="C84" s="84"/>
    </row>
    <row r="85" spans="1:3" x14ac:dyDescent="0.2">
      <c r="A85" s="85"/>
      <c r="B85" s="84"/>
      <c r="C85" s="84"/>
    </row>
    <row r="86" spans="1:3" x14ac:dyDescent="0.2">
      <c r="A86" s="85"/>
      <c r="B86" s="84"/>
      <c r="C86" s="84"/>
    </row>
    <row r="87" spans="1:3" x14ac:dyDescent="0.2">
      <c r="A87" s="85"/>
      <c r="B87" s="84"/>
      <c r="C87" s="84"/>
    </row>
    <row r="88" spans="1:3" x14ac:dyDescent="0.2">
      <c r="A88" s="85"/>
      <c r="B88" s="84"/>
      <c r="C88" s="84"/>
    </row>
    <row r="89" spans="1:3" x14ac:dyDescent="0.2">
      <c r="A89" s="85"/>
      <c r="B89" s="84"/>
      <c r="C89" s="84"/>
    </row>
    <row r="90" spans="1:3" x14ac:dyDescent="0.2">
      <c r="A90" s="85"/>
      <c r="B90" s="84"/>
      <c r="C90" s="84"/>
    </row>
    <row r="91" spans="1:3" x14ac:dyDescent="0.2">
      <c r="A91" s="85"/>
      <c r="B91" s="84"/>
      <c r="C91" s="84"/>
    </row>
    <row r="92" spans="1:3" x14ac:dyDescent="0.2">
      <c r="A92" s="85"/>
      <c r="B92" s="84"/>
      <c r="C92" s="84"/>
    </row>
    <row r="93" spans="1:3" x14ac:dyDescent="0.2">
      <c r="A93" s="85"/>
      <c r="B93" s="84"/>
      <c r="C93" s="84"/>
    </row>
    <row r="94" spans="1:3" x14ac:dyDescent="0.2">
      <c r="A94" s="85"/>
      <c r="B94" s="84"/>
      <c r="C94" s="84"/>
    </row>
    <row r="95" spans="1:3" x14ac:dyDescent="0.2">
      <c r="A95" s="85"/>
      <c r="B95" s="84"/>
      <c r="C95" s="84"/>
    </row>
    <row r="96" spans="1:3" x14ac:dyDescent="0.2">
      <c r="A96" s="85"/>
      <c r="B96" s="84"/>
      <c r="C96" s="84"/>
    </row>
    <row r="97" spans="1:3" x14ac:dyDescent="0.2">
      <c r="A97" s="85"/>
      <c r="B97" s="84"/>
      <c r="C97" s="84"/>
    </row>
    <row r="98" spans="1:3" x14ac:dyDescent="0.2">
      <c r="A98" s="85"/>
      <c r="B98" s="84"/>
      <c r="C98" s="84"/>
    </row>
    <row r="99" spans="1:3" x14ac:dyDescent="0.2">
      <c r="A99" s="85"/>
      <c r="B99" s="84"/>
      <c r="C99" s="84"/>
    </row>
    <row r="100" spans="1:3" x14ac:dyDescent="0.2">
      <c r="A100" s="85"/>
      <c r="B100" s="84"/>
      <c r="C100" s="84"/>
    </row>
    <row r="101" spans="1:3" ht="13.5" thickBot="1" x14ac:dyDescent="0.25">
      <c r="A101" s="85"/>
      <c r="B101" s="84"/>
      <c r="C101" s="84"/>
    </row>
    <row r="102" spans="1:3" ht="13.5" thickBot="1" x14ac:dyDescent="0.25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opLeftCell="A35" zoomScale="90" zoomScaleNormal="90" workbookViewId="0">
      <selection activeCell="B78" sqref="B78"/>
    </sheetView>
  </sheetViews>
  <sheetFormatPr defaultRowHeight="12.75" x14ac:dyDescent="0.2"/>
  <cols>
    <col min="1" max="2" width="15.7109375" customWidth="1"/>
  </cols>
  <sheetData>
    <row r="1" spans="1:2" ht="20.100000000000001" customHeight="1" thickBot="1" x14ac:dyDescent="0.25">
      <c r="A1" s="213" t="s">
        <v>273</v>
      </c>
      <c r="B1" s="214" t="s">
        <v>274</v>
      </c>
    </row>
    <row r="2" spans="1:2" x14ac:dyDescent="0.2">
      <c r="A2" s="215" t="s">
        <v>247</v>
      </c>
      <c r="B2" s="216">
        <v>30</v>
      </c>
    </row>
    <row r="3" spans="1:2" x14ac:dyDescent="0.2">
      <c r="A3" s="215" t="s">
        <v>248</v>
      </c>
      <c r="B3" s="216">
        <v>30</v>
      </c>
    </row>
    <row r="4" spans="1:2" x14ac:dyDescent="0.2">
      <c r="A4" s="215" t="s">
        <v>249</v>
      </c>
      <c r="B4" s="216">
        <v>30</v>
      </c>
    </row>
    <row r="5" spans="1:2" x14ac:dyDescent="0.2">
      <c r="A5" s="215" t="s">
        <v>250</v>
      </c>
      <c r="B5" s="216">
        <v>30</v>
      </c>
    </row>
    <row r="6" spans="1:2" x14ac:dyDescent="0.2">
      <c r="A6" s="215" t="s">
        <v>272</v>
      </c>
      <c r="B6" s="216">
        <v>30</v>
      </c>
    </row>
    <row r="7" spans="1:2" x14ac:dyDescent="0.2">
      <c r="A7" s="215" t="s">
        <v>251</v>
      </c>
      <c r="B7" s="216">
        <v>30</v>
      </c>
    </row>
    <row r="8" spans="1:2" x14ac:dyDescent="0.2">
      <c r="A8" s="215" t="s">
        <v>252</v>
      </c>
      <c r="B8" s="216">
        <v>30</v>
      </c>
    </row>
    <row r="9" spans="1:2" x14ac:dyDescent="0.2">
      <c r="A9" s="215" t="s">
        <v>253</v>
      </c>
      <c r="B9" s="216">
        <v>30</v>
      </c>
    </row>
    <row r="10" spans="1:2" x14ac:dyDescent="0.2">
      <c r="A10" s="215" t="s">
        <v>254</v>
      </c>
      <c r="B10" s="216">
        <v>30</v>
      </c>
    </row>
    <row r="11" spans="1:2" x14ac:dyDescent="0.2">
      <c r="A11" s="215" t="s">
        <v>255</v>
      </c>
      <c r="B11" s="216">
        <v>30</v>
      </c>
    </row>
    <row r="12" spans="1:2" x14ac:dyDescent="0.2">
      <c r="A12" s="215" t="s">
        <v>256</v>
      </c>
      <c r="B12" s="216">
        <v>30</v>
      </c>
    </row>
    <row r="13" spans="1:2" x14ac:dyDescent="0.2">
      <c r="A13" s="215" t="s">
        <v>257</v>
      </c>
      <c r="B13" s="216">
        <v>30</v>
      </c>
    </row>
    <row r="14" spans="1:2" x14ac:dyDescent="0.2">
      <c r="A14" s="215" t="s">
        <v>374</v>
      </c>
      <c r="B14" s="216">
        <v>20</v>
      </c>
    </row>
    <row r="15" spans="1:2" x14ac:dyDescent="0.2">
      <c r="A15" s="215" t="s">
        <v>276</v>
      </c>
      <c r="B15" s="216">
        <v>20</v>
      </c>
    </row>
    <row r="16" spans="1:2" x14ac:dyDescent="0.2">
      <c r="A16" s="215" t="s">
        <v>277</v>
      </c>
      <c r="B16" s="216">
        <v>20</v>
      </c>
    </row>
    <row r="17" spans="1:2" x14ac:dyDescent="0.2">
      <c r="A17" s="215" t="s">
        <v>278</v>
      </c>
      <c r="B17" s="216">
        <v>20</v>
      </c>
    </row>
    <row r="18" spans="1:2" x14ac:dyDescent="0.2">
      <c r="A18" s="215" t="s">
        <v>279</v>
      </c>
      <c r="B18" s="216">
        <v>20</v>
      </c>
    </row>
    <row r="19" spans="1:2" x14ac:dyDescent="0.2">
      <c r="A19" s="215" t="s">
        <v>280</v>
      </c>
      <c r="B19" s="216">
        <v>20</v>
      </c>
    </row>
    <row r="20" spans="1:2" x14ac:dyDescent="0.2">
      <c r="A20" s="215" t="s">
        <v>281</v>
      </c>
      <c r="B20" s="216">
        <v>20</v>
      </c>
    </row>
    <row r="21" spans="1:2" x14ac:dyDescent="0.2">
      <c r="A21" s="215" t="s">
        <v>282</v>
      </c>
      <c r="B21" s="216">
        <v>20</v>
      </c>
    </row>
    <row r="22" spans="1:2" x14ac:dyDescent="0.2">
      <c r="A22" s="215" t="s">
        <v>283</v>
      </c>
      <c r="B22" s="216">
        <v>20</v>
      </c>
    </row>
    <row r="23" spans="1:2" x14ac:dyDescent="0.2">
      <c r="A23" s="215" t="s">
        <v>284</v>
      </c>
      <c r="B23" s="216">
        <v>20</v>
      </c>
    </row>
    <row r="24" spans="1:2" x14ac:dyDescent="0.2">
      <c r="A24" s="215" t="s">
        <v>285</v>
      </c>
      <c r="B24" s="216">
        <v>20</v>
      </c>
    </row>
    <row r="25" spans="1:2" x14ac:dyDescent="0.2">
      <c r="A25" s="215" t="s">
        <v>286</v>
      </c>
      <c r="B25" s="216">
        <v>20</v>
      </c>
    </row>
    <row r="26" spans="1:2" x14ac:dyDescent="0.2">
      <c r="A26" s="215" t="s">
        <v>287</v>
      </c>
      <c r="B26" s="216">
        <v>20</v>
      </c>
    </row>
    <row r="27" spans="1:2" x14ac:dyDescent="0.2">
      <c r="A27" s="215" t="s">
        <v>366</v>
      </c>
      <c r="B27" s="216">
        <v>20</v>
      </c>
    </row>
    <row r="28" spans="1:2" x14ac:dyDescent="0.2">
      <c r="A28" s="215" t="s">
        <v>258</v>
      </c>
      <c r="B28" s="216">
        <v>20</v>
      </c>
    </row>
    <row r="29" spans="1:2" x14ac:dyDescent="0.2">
      <c r="A29" s="215" t="s">
        <v>259</v>
      </c>
      <c r="B29" s="216">
        <v>20</v>
      </c>
    </row>
    <row r="30" spans="1:2" x14ac:dyDescent="0.2">
      <c r="A30" s="215" t="s">
        <v>260</v>
      </c>
      <c r="B30" s="216">
        <v>20</v>
      </c>
    </row>
    <row r="31" spans="1:2" x14ac:dyDescent="0.2">
      <c r="A31" s="215" t="s">
        <v>261</v>
      </c>
      <c r="B31" s="216">
        <v>20</v>
      </c>
    </row>
    <row r="32" spans="1:2" x14ac:dyDescent="0.2">
      <c r="A32" s="215" t="s">
        <v>262</v>
      </c>
      <c r="B32" s="216">
        <v>20</v>
      </c>
    </row>
    <row r="33" spans="1:2" x14ac:dyDescent="0.2">
      <c r="A33" s="215" t="s">
        <v>263</v>
      </c>
      <c r="B33" s="216">
        <v>20</v>
      </c>
    </row>
    <row r="34" spans="1:2" x14ac:dyDescent="0.2">
      <c r="A34" s="215" t="s">
        <v>264</v>
      </c>
      <c r="B34" s="216">
        <v>20</v>
      </c>
    </row>
    <row r="35" spans="1:2" x14ac:dyDescent="0.2">
      <c r="A35" s="215" t="s">
        <v>265</v>
      </c>
      <c r="B35" s="216">
        <v>20</v>
      </c>
    </row>
    <row r="36" spans="1:2" x14ac:dyDescent="0.2">
      <c r="A36" s="215" t="s">
        <v>266</v>
      </c>
      <c r="B36" s="216">
        <v>20</v>
      </c>
    </row>
    <row r="37" spans="1:2" x14ac:dyDescent="0.2">
      <c r="A37" s="215" t="s">
        <v>267</v>
      </c>
      <c r="B37" s="216">
        <v>20</v>
      </c>
    </row>
    <row r="38" spans="1:2" x14ac:dyDescent="0.2">
      <c r="A38" s="215" t="s">
        <v>268</v>
      </c>
      <c r="B38" s="216">
        <v>20</v>
      </c>
    </row>
    <row r="39" spans="1:2" x14ac:dyDescent="0.2">
      <c r="A39" s="215" t="s">
        <v>271</v>
      </c>
      <c r="B39" s="216">
        <v>20</v>
      </c>
    </row>
    <row r="40" spans="1:2" x14ac:dyDescent="0.2">
      <c r="A40" s="215" t="s">
        <v>269</v>
      </c>
      <c r="B40" s="216">
        <v>20</v>
      </c>
    </row>
    <row r="41" spans="1:2" x14ac:dyDescent="0.2">
      <c r="A41" s="215" t="s">
        <v>270</v>
      </c>
      <c r="B41" s="216">
        <v>20</v>
      </c>
    </row>
    <row r="42" spans="1:2" x14ac:dyDescent="0.2">
      <c r="A42" s="215" t="s">
        <v>288</v>
      </c>
      <c r="B42" s="216">
        <v>30</v>
      </c>
    </row>
    <row r="43" spans="1:2" x14ac:dyDescent="0.2">
      <c r="A43" s="215" t="s">
        <v>289</v>
      </c>
      <c r="B43" s="216">
        <v>30</v>
      </c>
    </row>
    <row r="44" spans="1:2" x14ac:dyDescent="0.2">
      <c r="A44" s="215" t="s">
        <v>290</v>
      </c>
      <c r="B44" s="216">
        <v>30</v>
      </c>
    </row>
    <row r="45" spans="1:2" x14ac:dyDescent="0.2">
      <c r="A45" s="215" t="s">
        <v>291</v>
      </c>
      <c r="B45" s="216">
        <v>30</v>
      </c>
    </row>
    <row r="46" spans="1:2" x14ac:dyDescent="0.2">
      <c r="A46" s="215" t="s">
        <v>292</v>
      </c>
      <c r="B46" s="216">
        <v>30</v>
      </c>
    </row>
    <row r="47" spans="1:2" x14ac:dyDescent="0.2">
      <c r="A47" s="215" t="s">
        <v>293</v>
      </c>
      <c r="B47" s="216">
        <v>30</v>
      </c>
    </row>
    <row r="48" spans="1:2" x14ac:dyDescent="0.2">
      <c r="A48" s="215" t="s">
        <v>294</v>
      </c>
      <c r="B48" s="216">
        <v>30</v>
      </c>
    </row>
    <row r="49" spans="1:2" x14ac:dyDescent="0.2">
      <c r="A49" s="215" t="s">
        <v>295</v>
      </c>
      <c r="B49" s="216">
        <v>30</v>
      </c>
    </row>
    <row r="50" spans="1:2" x14ac:dyDescent="0.2">
      <c r="A50" s="215" t="s">
        <v>296</v>
      </c>
      <c r="B50" s="216">
        <v>30</v>
      </c>
    </row>
    <row r="51" spans="1:2" x14ac:dyDescent="0.2">
      <c r="A51" s="215" t="s">
        <v>297</v>
      </c>
      <c r="B51" s="216">
        <v>30</v>
      </c>
    </row>
    <row r="52" spans="1:2" x14ac:dyDescent="0.2">
      <c r="A52" s="215" t="s">
        <v>298</v>
      </c>
      <c r="B52" s="216">
        <v>30</v>
      </c>
    </row>
    <row r="53" spans="1:2" x14ac:dyDescent="0.2">
      <c r="A53" s="215" t="s">
        <v>299</v>
      </c>
      <c r="B53" s="216">
        <v>30</v>
      </c>
    </row>
    <row r="54" spans="1:2" x14ac:dyDescent="0.2">
      <c r="A54" s="215" t="s">
        <v>300</v>
      </c>
      <c r="B54" s="216">
        <v>30</v>
      </c>
    </row>
    <row r="55" spans="1:2" ht="13.5" thickBot="1" x14ac:dyDescent="0.25">
      <c r="A55" s="217" t="s">
        <v>301</v>
      </c>
      <c r="B55" s="218">
        <v>30</v>
      </c>
    </row>
    <row r="56" spans="1:2" x14ac:dyDescent="0.2">
      <c r="A56" s="212" t="s">
        <v>334</v>
      </c>
      <c r="B56" s="79">
        <v>20</v>
      </c>
    </row>
    <row r="57" spans="1:2" x14ac:dyDescent="0.2">
      <c r="A57" s="212" t="s">
        <v>339</v>
      </c>
      <c r="B57" s="224">
        <v>20</v>
      </c>
    </row>
    <row r="58" spans="1:2" x14ac:dyDescent="0.2">
      <c r="A58" s="212" t="s">
        <v>343</v>
      </c>
      <c r="B58" s="224">
        <v>20</v>
      </c>
    </row>
    <row r="59" spans="1:2" x14ac:dyDescent="0.2">
      <c r="A59" s="212" t="s">
        <v>345</v>
      </c>
      <c r="B59" s="224">
        <v>20</v>
      </c>
    </row>
    <row r="60" spans="1:2" x14ac:dyDescent="0.2">
      <c r="A60" s="212" t="s">
        <v>342</v>
      </c>
      <c r="B60" s="224">
        <v>20</v>
      </c>
    </row>
    <row r="61" spans="1:2" x14ac:dyDescent="0.2">
      <c r="A61" s="212" t="s">
        <v>364</v>
      </c>
      <c r="B61" s="224">
        <v>20</v>
      </c>
    </row>
    <row r="62" spans="1:2" x14ac:dyDescent="0.2">
      <c r="A62" s="212" t="s">
        <v>310</v>
      </c>
      <c r="B62" s="224">
        <v>20</v>
      </c>
    </row>
    <row r="63" spans="1:2" x14ac:dyDescent="0.2">
      <c r="A63" s="212" t="s">
        <v>311</v>
      </c>
      <c r="B63" s="224">
        <v>20</v>
      </c>
    </row>
    <row r="64" spans="1:2" x14ac:dyDescent="0.2">
      <c r="A64" s="212" t="s">
        <v>388</v>
      </c>
      <c r="B64" s="224">
        <v>20</v>
      </c>
    </row>
    <row r="65" spans="1:2" x14ac:dyDescent="0.2">
      <c r="A65" s="212" t="s">
        <v>403</v>
      </c>
      <c r="B65" s="224">
        <v>20</v>
      </c>
    </row>
    <row r="66" spans="1:2" x14ac:dyDescent="0.2">
      <c r="A66" s="212" t="s">
        <v>402</v>
      </c>
      <c r="B66" s="224">
        <v>20</v>
      </c>
    </row>
    <row r="67" spans="1:2" x14ac:dyDescent="0.2">
      <c r="A67" s="212" t="s">
        <v>404</v>
      </c>
      <c r="B67" s="224">
        <v>20</v>
      </c>
    </row>
    <row r="68" spans="1:2" x14ac:dyDescent="0.2">
      <c r="A68" s="212" t="s">
        <v>412</v>
      </c>
      <c r="B68" s="224">
        <v>20</v>
      </c>
    </row>
    <row r="69" spans="1:2" x14ac:dyDescent="0.2">
      <c r="A69" s="212" t="s">
        <v>354</v>
      </c>
      <c r="B69" s="224">
        <v>20</v>
      </c>
    </row>
    <row r="70" spans="1:2" x14ac:dyDescent="0.2">
      <c r="A70" s="212" t="s">
        <v>341</v>
      </c>
      <c r="B70" s="224">
        <v>20</v>
      </c>
    </row>
    <row r="71" spans="1:2" x14ac:dyDescent="0.2">
      <c r="A71" s="212" t="s">
        <v>364</v>
      </c>
      <c r="B71" s="224">
        <v>20</v>
      </c>
    </row>
    <row r="72" spans="1:2" x14ac:dyDescent="0.2">
      <c r="A72" s="212" t="s">
        <v>430</v>
      </c>
      <c r="B72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2023-05-22T13:30:27Z</dcterms:modified>
</cp:coreProperties>
</file>